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Sheet1!$A$1:$N$183</definedName>
  </definedNames>
  <calcPr calcId="144525"/>
</workbook>
</file>

<file path=xl/sharedStrings.xml><?xml version="1.0" encoding="utf-8"?>
<sst xmlns="http://schemas.openxmlformats.org/spreadsheetml/2006/main" count="634" uniqueCount="432">
  <si>
    <t>海安市2024年农业生产社会化服务作业补助申报公示表</t>
  </si>
  <si>
    <t>序号</t>
  </si>
  <si>
    <t>区镇</t>
  </si>
  <si>
    <t>申报主体名称</t>
  </si>
  <si>
    <t>农机具所在地址（精确到镇村）</t>
  </si>
  <si>
    <t>智能终端设备号</t>
  </si>
  <si>
    <t>核实情况</t>
  </si>
  <si>
    <t>应申报面积</t>
  </si>
  <si>
    <t>面积差额比</t>
  </si>
  <si>
    <t>应扣减面积</t>
  </si>
  <si>
    <t>最终补贴面积</t>
  </si>
  <si>
    <t>清单面积</t>
  </si>
  <si>
    <t>后台海安作业数据</t>
  </si>
  <si>
    <t>错划跨区作业面积</t>
  </si>
  <si>
    <t>实际在海安作业统计面积</t>
  </si>
  <si>
    <t>流转面积</t>
  </si>
  <si>
    <t>开发区</t>
  </si>
  <si>
    <t>杭贵银</t>
  </si>
  <si>
    <t>海安市城东镇壮志村31组</t>
  </si>
  <si>
    <t>109554C8</t>
  </si>
  <si>
    <t>海安丰景家庭农场</t>
  </si>
  <si>
    <t>海安市城东镇石庄村14组</t>
  </si>
  <si>
    <t>109589b1</t>
  </si>
  <si>
    <t>1076539b</t>
  </si>
  <si>
    <t>周拥成</t>
  </si>
  <si>
    <t>海安城东镇戚庄村13组</t>
  </si>
  <si>
    <t>10956EF0</t>
  </si>
  <si>
    <t>张梅芳</t>
  </si>
  <si>
    <t>海安市城东镇施秦村15组</t>
  </si>
  <si>
    <t>仲俊</t>
  </si>
  <si>
    <t>海安市城东镇戚庄村四组</t>
  </si>
  <si>
    <t>10957E17</t>
  </si>
  <si>
    <t>田小建</t>
  </si>
  <si>
    <t>海安城东镇石庄村1组</t>
  </si>
  <si>
    <t>107653AE</t>
  </si>
  <si>
    <t>陈春根</t>
  </si>
  <si>
    <t>海安市城东镇壮志村</t>
  </si>
  <si>
    <t>吴志宏</t>
  </si>
  <si>
    <t>海安市城东镇施秦村十二组</t>
  </si>
  <si>
    <t>107653AF</t>
  </si>
  <si>
    <t>顾玉来</t>
  </si>
  <si>
    <t>海安城东镇戚庄村8组</t>
  </si>
  <si>
    <t>109555af</t>
  </si>
  <si>
    <t>许国兵</t>
  </si>
  <si>
    <t>海安城东镇戚庄村12组</t>
  </si>
  <si>
    <t>109554cc</t>
  </si>
  <si>
    <t>赵风海</t>
  </si>
  <si>
    <t>海安城东镇戚庄村7组</t>
  </si>
  <si>
    <t>葛永生</t>
  </si>
  <si>
    <t>海安市城东镇壮志村2组</t>
  </si>
  <si>
    <t>109555D4</t>
  </si>
  <si>
    <t>海安佳热家庭农场</t>
  </si>
  <si>
    <t>海安城东镇戚庄村10组</t>
  </si>
  <si>
    <t>107653a0</t>
  </si>
  <si>
    <t>海安嘉程家庭农场</t>
  </si>
  <si>
    <t>海安市城东镇爱凌村9组</t>
  </si>
  <si>
    <t>107653BF</t>
  </si>
  <si>
    <t>储开余</t>
  </si>
  <si>
    <t>城东镇三丰村27组</t>
  </si>
  <si>
    <t>10957db6</t>
  </si>
  <si>
    <t>卢中标</t>
  </si>
  <si>
    <t>城东镇品建村1组</t>
  </si>
  <si>
    <t>10957E1A</t>
  </si>
  <si>
    <t>刘兰凤</t>
  </si>
  <si>
    <t>城东镇品建村21组</t>
  </si>
  <si>
    <t>10956EE2</t>
  </si>
  <si>
    <t>蒋德缪</t>
  </si>
  <si>
    <t>城东镇上湖村8组</t>
  </si>
  <si>
    <t>10957E2A</t>
  </si>
  <si>
    <t>滨海新区</t>
  </si>
  <si>
    <t>杨龙海</t>
  </si>
  <si>
    <t>滨海新区范堑村</t>
  </si>
  <si>
    <t>10957212</t>
  </si>
  <si>
    <t>朱海兵</t>
  </si>
  <si>
    <t>滨海新区周庄村</t>
  </si>
  <si>
    <t>107657E1</t>
  </si>
  <si>
    <t>海安煜彤农机服务部</t>
  </si>
  <si>
    <t>滨海新区建场村</t>
  </si>
  <si>
    <t>10957CA3</t>
  </si>
  <si>
    <t>1095757B</t>
  </si>
  <si>
    <t>刘海东</t>
  </si>
  <si>
    <t>滨海新区沿口村</t>
  </si>
  <si>
    <t>10769DCC</t>
  </si>
  <si>
    <t>金康全</t>
  </si>
  <si>
    <t>10958A6D</t>
  </si>
  <si>
    <t>万忠林</t>
  </si>
  <si>
    <t>滨海新区新坝村</t>
  </si>
  <si>
    <t>10957E1B</t>
  </si>
  <si>
    <t>罗志山</t>
  </si>
  <si>
    <t>10957DB0</t>
  </si>
  <si>
    <t>10765618</t>
  </si>
  <si>
    <t>许健</t>
  </si>
  <si>
    <t>1095794C</t>
  </si>
  <si>
    <t>杨九稳</t>
  </si>
  <si>
    <t>1076572B</t>
  </si>
  <si>
    <t>吴树林</t>
  </si>
  <si>
    <t>滨海新区滩河村</t>
  </si>
  <si>
    <t>10765579</t>
  </si>
  <si>
    <t>季福林</t>
  </si>
  <si>
    <t>107655D0</t>
  </si>
  <si>
    <t>居月生</t>
  </si>
  <si>
    <t>10957A22</t>
  </si>
  <si>
    <t>黄海俊</t>
  </si>
  <si>
    <t>滨海新区双龙村</t>
  </si>
  <si>
    <t>10765578</t>
  </si>
  <si>
    <t>曲塘镇</t>
  </si>
  <si>
    <t>王代宏</t>
  </si>
  <si>
    <t>曲塘镇李庄村</t>
  </si>
  <si>
    <t>10765550</t>
  </si>
  <si>
    <t>王代馀</t>
  </si>
  <si>
    <t>10957C97</t>
  </si>
  <si>
    <t>周玉年</t>
  </si>
  <si>
    <t>曲塘镇大陈庄村</t>
  </si>
  <si>
    <t>10953A22</t>
  </si>
  <si>
    <t>金学美</t>
  </si>
  <si>
    <t>曲塘镇中桥村</t>
  </si>
  <si>
    <t>1095757C</t>
  </si>
  <si>
    <t>罗宝明</t>
  </si>
  <si>
    <t>107655BF</t>
  </si>
  <si>
    <t>陈春年</t>
  </si>
  <si>
    <t>107652E3</t>
  </si>
  <si>
    <t>史鑫明</t>
  </si>
  <si>
    <t>曲塘镇群贤村</t>
  </si>
  <si>
    <t>109578F7</t>
  </si>
  <si>
    <t>海安葛于富家庭农场</t>
  </si>
  <si>
    <t>曲塘镇富民村</t>
  </si>
  <si>
    <t>1076554E</t>
  </si>
  <si>
    <t>姜正东</t>
  </si>
  <si>
    <t>1076557F</t>
  </si>
  <si>
    <t>曹金圣</t>
  </si>
  <si>
    <t>曲塘镇龙池村</t>
  </si>
  <si>
    <t>10769D45</t>
  </si>
  <si>
    <t>海安万惠家庭农场</t>
  </si>
  <si>
    <t>曲塘镇万杨村</t>
  </si>
  <si>
    <t>10769D40</t>
  </si>
  <si>
    <t>堵义均</t>
  </si>
  <si>
    <t>曲塘镇陆庄村</t>
  </si>
  <si>
    <t>107655AD</t>
  </si>
  <si>
    <t>107655C3</t>
  </si>
  <si>
    <t>107655C7</t>
  </si>
  <si>
    <t>张长发</t>
  </si>
  <si>
    <t>1076557B</t>
  </si>
  <si>
    <t>107658B8</t>
  </si>
  <si>
    <t>陈南京</t>
  </si>
  <si>
    <t>10769DD4</t>
  </si>
  <si>
    <t>海安亚田家庭农场</t>
  </si>
  <si>
    <t>10769D1B</t>
  </si>
  <si>
    <t>李堡镇</t>
  </si>
  <si>
    <t>季中</t>
  </si>
  <si>
    <t>桑周村8组</t>
  </si>
  <si>
    <t>107653A6</t>
  </si>
  <si>
    <t>徐富林</t>
  </si>
  <si>
    <t>陈庄村12组</t>
  </si>
  <si>
    <t>吴兴平</t>
  </si>
  <si>
    <t>新庄村23组</t>
  </si>
  <si>
    <t>1076531E</t>
  </si>
  <si>
    <t>洪书建</t>
  </si>
  <si>
    <t>桑周村13组</t>
  </si>
  <si>
    <t>孙银山</t>
  </si>
  <si>
    <t>杨庄村20组</t>
  </si>
  <si>
    <t>107652e5</t>
  </si>
  <si>
    <t>王海</t>
  </si>
  <si>
    <t>新庄村28组</t>
  </si>
  <si>
    <t>107655CF</t>
  </si>
  <si>
    <t>王准林</t>
  </si>
  <si>
    <t>新庄村26组</t>
  </si>
  <si>
    <t>107655CE</t>
  </si>
  <si>
    <t>孙爱国</t>
  </si>
  <si>
    <t>新庄村16组</t>
  </si>
  <si>
    <t>10765582</t>
  </si>
  <si>
    <t>周永林</t>
  </si>
  <si>
    <t>新庄村14组</t>
  </si>
  <si>
    <t>107655C9</t>
  </si>
  <si>
    <t>10765552</t>
  </si>
  <si>
    <t>朱昌圣</t>
  </si>
  <si>
    <t>曹园村21组</t>
  </si>
  <si>
    <t>谢彭银</t>
  </si>
  <si>
    <t>桑周村30组</t>
  </si>
  <si>
    <t>107655c1</t>
  </si>
  <si>
    <t>储祥稳</t>
  </si>
  <si>
    <t>桑周村29组</t>
  </si>
  <si>
    <t>107655af</t>
  </si>
  <si>
    <t>海安丁二小家庭农场</t>
  </si>
  <si>
    <t>李灶村17组</t>
  </si>
  <si>
    <t>107655be</t>
  </si>
  <si>
    <t>顾峰</t>
  </si>
  <si>
    <t>蒋庄村12组</t>
  </si>
  <si>
    <t>仲维建</t>
  </si>
  <si>
    <t>中凌村23组</t>
  </si>
  <si>
    <t>1076572f</t>
  </si>
  <si>
    <t>王则群</t>
  </si>
  <si>
    <t>李灶村20组</t>
  </si>
  <si>
    <t>季从琪</t>
  </si>
  <si>
    <t>新庄村7组</t>
  </si>
  <si>
    <t>107658d9</t>
  </si>
  <si>
    <t>储开成</t>
  </si>
  <si>
    <t>李灶村22组</t>
  </si>
  <si>
    <t>10769d3c</t>
  </si>
  <si>
    <t>高星才</t>
  </si>
  <si>
    <t>曹园村16组</t>
  </si>
  <si>
    <t>1095559b</t>
  </si>
  <si>
    <t>刘广华</t>
  </si>
  <si>
    <t>桑周村18组</t>
  </si>
  <si>
    <t>薛翠</t>
  </si>
  <si>
    <t>堡河村</t>
  </si>
  <si>
    <t>1095794f</t>
  </si>
  <si>
    <t>储琪</t>
  </si>
  <si>
    <t>堡河村12组</t>
  </si>
  <si>
    <t>1095795f</t>
  </si>
  <si>
    <t>薛其香</t>
  </si>
  <si>
    <t>10957949</t>
  </si>
  <si>
    <t>徐军</t>
  </si>
  <si>
    <t>陈庄村10组</t>
  </si>
  <si>
    <t>1095793c</t>
  </si>
  <si>
    <t>汤爱平</t>
  </si>
  <si>
    <t>丁所村11组</t>
  </si>
  <si>
    <t>109579ea</t>
  </si>
  <si>
    <t>季宜山</t>
  </si>
  <si>
    <t>新庄村19组</t>
  </si>
  <si>
    <t>109579e0</t>
  </si>
  <si>
    <t>沈珍荣</t>
  </si>
  <si>
    <t>桑周村7组</t>
  </si>
  <si>
    <t>109555a7</t>
  </si>
  <si>
    <t>大公镇</t>
  </si>
  <si>
    <t>海安爱春家庭农场</t>
  </si>
  <si>
    <t>大公镇凌东村</t>
  </si>
  <si>
    <t>1095375F</t>
  </si>
  <si>
    <t>徐金怀</t>
  </si>
  <si>
    <t>10953AAD</t>
  </si>
  <si>
    <t>姜鹏</t>
  </si>
  <si>
    <t>10953A29</t>
  </si>
  <si>
    <t>范广林</t>
  </si>
  <si>
    <t>10953A42</t>
  </si>
  <si>
    <t>姜志红</t>
  </si>
  <si>
    <t>10953AB4</t>
  </si>
  <si>
    <t>黄建建</t>
  </si>
  <si>
    <t>大公镇仲洋村</t>
  </si>
  <si>
    <t>10958A96</t>
  </si>
  <si>
    <t>仲晓卫</t>
  </si>
  <si>
    <t>10956EE4</t>
  </si>
  <si>
    <t>储开春</t>
  </si>
  <si>
    <t>大公镇北凌村</t>
  </si>
  <si>
    <t>107653A2</t>
  </si>
  <si>
    <t>储万林</t>
  </si>
  <si>
    <t>109551DC</t>
  </si>
  <si>
    <t>109555AD</t>
  </si>
  <si>
    <t>109555C4</t>
  </si>
  <si>
    <t>吴广华</t>
  </si>
  <si>
    <t>大公镇早稼村</t>
  </si>
  <si>
    <t>10955706</t>
  </si>
  <si>
    <t>何东升</t>
  </si>
  <si>
    <t>10953A26</t>
  </si>
  <si>
    <t>周建国</t>
  </si>
  <si>
    <t>大公镇于坝村</t>
  </si>
  <si>
    <t>10953A25</t>
  </si>
  <si>
    <t>海安噇口德富家庭农场</t>
  </si>
  <si>
    <t>大公镇噇口村</t>
  </si>
  <si>
    <t>1076589E</t>
  </si>
  <si>
    <t>王祖明</t>
  </si>
  <si>
    <t>大公镇贲集村</t>
  </si>
  <si>
    <t>107655C5</t>
  </si>
  <si>
    <t>朱光林</t>
  </si>
  <si>
    <t>大公镇姜桥村</t>
  </si>
  <si>
    <t>10958644</t>
  </si>
  <si>
    <t>马小锋</t>
  </si>
  <si>
    <t>大公镇常河村</t>
  </si>
  <si>
    <t>10958A66</t>
  </si>
  <si>
    <t>10768A8B</t>
  </si>
  <si>
    <t>马钰程</t>
  </si>
  <si>
    <t>大公镇马舍村</t>
  </si>
  <si>
    <t>109589A3</t>
  </si>
  <si>
    <t>周汉生</t>
  </si>
  <si>
    <t>大公镇群益村</t>
  </si>
  <si>
    <t>107653AC</t>
  </si>
  <si>
    <t>朱昌和</t>
  </si>
  <si>
    <t>109554D0</t>
  </si>
  <si>
    <t>储学军</t>
  </si>
  <si>
    <r>
      <rPr>
        <sz val="11"/>
        <color rgb="FF000000"/>
        <rFont val="宋体"/>
        <charset val="134"/>
      </rPr>
      <t>10953</t>
    </r>
    <r>
      <rPr>
        <sz val="11"/>
        <color rgb="FFFF0000"/>
        <rFont val="宋体"/>
        <charset val="134"/>
      </rPr>
      <t>ab</t>
    </r>
    <r>
      <rPr>
        <sz val="11"/>
        <color rgb="FF000000"/>
        <rFont val="宋体"/>
        <charset val="134"/>
      </rPr>
      <t>0</t>
    </r>
  </si>
  <si>
    <t>墩头镇</t>
  </si>
  <si>
    <t>海安市晨慧谷物家庭农场</t>
  </si>
  <si>
    <t>墩头镇双新村</t>
  </si>
  <si>
    <t>10956EF8</t>
  </si>
  <si>
    <t>方桂岚</t>
  </si>
  <si>
    <t>墩头镇凤阳村</t>
  </si>
  <si>
    <t>109549d3</t>
  </si>
  <si>
    <t>10954a7b</t>
  </si>
  <si>
    <t>10954c2a</t>
  </si>
  <si>
    <t>严松元</t>
  </si>
  <si>
    <t>墩头镇宝祥村</t>
  </si>
  <si>
    <t>10953a3a</t>
  </si>
  <si>
    <t>107658da</t>
  </si>
  <si>
    <t>107657df</t>
  </si>
  <si>
    <t>严伯洲</t>
  </si>
  <si>
    <t>1076587a</t>
  </si>
  <si>
    <t>顾冠军</t>
  </si>
  <si>
    <t>墩头镇吉庆村</t>
  </si>
  <si>
    <t>10956eee</t>
  </si>
  <si>
    <t>陈华国</t>
  </si>
  <si>
    <t>墩头镇千步村</t>
  </si>
  <si>
    <t>10769FB8</t>
  </si>
  <si>
    <t>南莫镇</t>
  </si>
  <si>
    <t>李银所</t>
  </si>
  <si>
    <t>海安市南莫镇黄陈村2组</t>
  </si>
  <si>
    <t>1076588b</t>
  </si>
  <si>
    <t>10765872</t>
  </si>
  <si>
    <t>王大林</t>
  </si>
  <si>
    <t>海安市南莫镇邓庄村5组</t>
  </si>
  <si>
    <t>张信山</t>
  </si>
  <si>
    <t>海安市南莫镇林庙村10组</t>
  </si>
  <si>
    <t>吴伯根</t>
  </si>
  <si>
    <t>海安市南莫镇姜刘村5组</t>
  </si>
  <si>
    <t>10958a60</t>
  </si>
  <si>
    <t>张  杰</t>
  </si>
  <si>
    <t>海安市南莫镇黄陈村21组</t>
  </si>
  <si>
    <t>10958a87</t>
  </si>
  <si>
    <t>曹永生</t>
  </si>
  <si>
    <t>海安市南莫镇林庙村4组</t>
  </si>
  <si>
    <t>10957A9B</t>
  </si>
  <si>
    <t>海安林丰家庭农场</t>
  </si>
  <si>
    <t>海安市南莫镇黄陈村24组</t>
  </si>
  <si>
    <t>109579dd</t>
  </si>
  <si>
    <t>10957a16</t>
  </si>
  <si>
    <t>徐国琴</t>
  </si>
  <si>
    <t>海安市南莫镇于桥村8组</t>
  </si>
  <si>
    <t>1076580E</t>
  </si>
  <si>
    <t>顾书红</t>
  </si>
  <si>
    <t>南莫镇邓庄村13组</t>
  </si>
  <si>
    <t>1076539e</t>
  </si>
  <si>
    <t>田富勤</t>
  </si>
  <si>
    <t>南莫镇柴垛村16组</t>
  </si>
  <si>
    <t>107658ac</t>
  </si>
  <si>
    <t>雅周镇</t>
  </si>
  <si>
    <t>林光银</t>
  </si>
  <si>
    <t>雅周镇雅周村</t>
  </si>
  <si>
    <t>107658a0</t>
  </si>
  <si>
    <t>10957577</t>
  </si>
  <si>
    <t>10957571</t>
  </si>
  <si>
    <t>10957568</t>
  </si>
  <si>
    <t>107658c2</t>
  </si>
  <si>
    <t>1095757f</t>
  </si>
  <si>
    <t>夏海波</t>
  </si>
  <si>
    <t>雅周镇许家庄村</t>
  </si>
  <si>
    <t>10954c2f</t>
  </si>
  <si>
    <t>10953a32</t>
  </si>
  <si>
    <t>丁素林</t>
  </si>
  <si>
    <t>雅周镇迮庄村</t>
  </si>
  <si>
    <t>1095718A</t>
  </si>
  <si>
    <t>钱开鲁</t>
  </si>
  <si>
    <t>雅周镇钱庄村</t>
  </si>
  <si>
    <t>10958aef</t>
  </si>
  <si>
    <t>10958a9b</t>
  </si>
  <si>
    <t>秦晓祥</t>
  </si>
  <si>
    <t>10958A8F</t>
  </si>
  <si>
    <t>王金明</t>
  </si>
  <si>
    <t>雅周镇金庄村</t>
  </si>
  <si>
    <t>109555BB</t>
  </si>
  <si>
    <t>肖夕华</t>
  </si>
  <si>
    <t>雅周镇鸭湾村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</si>
  <si>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0957CDA</t>
    </r>
  </si>
  <si>
    <t>周绍桂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</si>
  <si>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09549CF</t>
    </r>
  </si>
  <si>
    <t>薛广明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</si>
  <si>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0956EFC</t>
    </r>
  </si>
  <si>
    <t>陈克军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</si>
  <si>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0958A6A</t>
    </r>
  </si>
  <si>
    <t>席旭俊</t>
  </si>
  <si>
    <t>翁彩贵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</si>
  <si>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09554CE</t>
    </r>
  </si>
  <si>
    <t>江乃生</t>
  </si>
  <si>
    <t>胡集街道</t>
  </si>
  <si>
    <t>王彬</t>
  </si>
  <si>
    <t>胡集街道青萍港村</t>
  </si>
  <si>
    <t>10953AAB</t>
  </si>
  <si>
    <t>杨晨</t>
  </si>
  <si>
    <t>胡集街道连港村</t>
  </si>
  <si>
    <t>凌和华</t>
  </si>
  <si>
    <t>胡集街道钟涵村</t>
  </si>
  <si>
    <t>1076557E</t>
  </si>
  <si>
    <t>严裕华</t>
  </si>
  <si>
    <t>胡集街道兴环村</t>
  </si>
  <si>
    <t>10769DF1</t>
  </si>
  <si>
    <t>陈爱明</t>
  </si>
  <si>
    <t>胡集街道北景庄村</t>
  </si>
  <si>
    <t>107657F8</t>
  </si>
  <si>
    <t>孙庄街道</t>
  </si>
  <si>
    <t>周海波</t>
  </si>
  <si>
    <t>孙庄街道谢庄村</t>
  </si>
  <si>
    <t>10956edd</t>
  </si>
  <si>
    <t>张武康</t>
  </si>
  <si>
    <t>孙庄街道孙庄村</t>
  </si>
  <si>
    <t>10957c8f</t>
  </si>
  <si>
    <t>10957e12</t>
  </si>
  <si>
    <t>丁林发</t>
  </si>
  <si>
    <t>孙庄街道营溪村</t>
  </si>
  <si>
    <t>1076572d</t>
  </si>
  <si>
    <t>孙建华</t>
  </si>
  <si>
    <t>1076589d</t>
  </si>
  <si>
    <t>许会琴</t>
  </si>
  <si>
    <t>孙庄街道夏岔村</t>
  </si>
  <si>
    <t>10957dc0</t>
  </si>
  <si>
    <t>隆政街道</t>
  </si>
  <si>
    <t>薛来根</t>
  </si>
  <si>
    <t>隆政街道联合村14组</t>
  </si>
  <si>
    <t>107655C6</t>
  </si>
  <si>
    <t>田国富</t>
  </si>
  <si>
    <t>107658C4</t>
  </si>
  <si>
    <t>谢忠网</t>
  </si>
  <si>
    <t>胡集街道谢河村</t>
  </si>
  <si>
    <t>10956EFF</t>
  </si>
  <si>
    <t>海安锦仁家庭农场</t>
  </si>
  <si>
    <t>隆政街道海北村36组</t>
  </si>
  <si>
    <t>10769D39</t>
  </si>
  <si>
    <t>程军</t>
  </si>
  <si>
    <t>隆政街道海北村35组</t>
  </si>
  <si>
    <t>10958A52</t>
  </si>
  <si>
    <t>王志根</t>
  </si>
  <si>
    <t>隆政街道隆政村4组</t>
  </si>
  <si>
    <t>10957CDC</t>
  </si>
  <si>
    <t>10957C75</t>
  </si>
  <si>
    <t>10957e10</t>
  </si>
  <si>
    <t>10957C5B</t>
  </si>
  <si>
    <t>章世华</t>
  </si>
  <si>
    <t>联合村14组</t>
  </si>
  <si>
    <t>白甸镇</t>
  </si>
  <si>
    <t>海安王平家庭农场</t>
  </si>
  <si>
    <t>107658A5</t>
  </si>
  <si>
    <t>立发街道</t>
  </si>
  <si>
    <t>王冬林</t>
  </si>
  <si>
    <t>立发街道刘缺村</t>
  </si>
  <si>
    <t>10958a69</t>
  </si>
  <si>
    <t>合计</t>
  </si>
  <si>
    <t xml:space="preserve">注：1.应申报面积=实际在海安作业统计面积—申报土地流转面积，其中后台统计数据以2024年8月5日系统导出数据为准。
    2.应申报面积和作业清单面积差距在10%以下的，补贴面积以应申报面积计算；差距在10%以上的，最终补贴面积=应申报面积—½│应申报面积-作业清单面积│。
    3.最终补贴面积省略小数点后数字，只计算到个位。
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</si>
</sst>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35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rgb="FF0070C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FF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6" fillId="19" borderId="19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0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0" fontId="3" fillId="0" borderId="8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0" fontId="3" fillId="0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3"/>
  <sheetViews>
    <sheetView tabSelected="1" workbookViewId="0">
      <pane ySplit="3" topLeftCell="A167" activePane="bottomLeft" state="frozen"/>
      <selection/>
      <selection pane="bottomLeft" activeCell="C4" sqref="C4"/>
    </sheetView>
  </sheetViews>
  <sheetFormatPr defaultColWidth="9" defaultRowHeight="13.5"/>
  <cols>
    <col min="1" max="1" width="4.5" style="1" customWidth="1"/>
    <col min="2" max="2" width="11" style="1" customWidth="1"/>
    <col min="3" max="3" width="11" style="3" customWidth="1"/>
    <col min="4" max="4" width="13.25" style="2" customWidth="1"/>
    <col min="5" max="5" width="13.125" style="2" customWidth="1"/>
    <col min="6" max="6" width="11.625" style="2" customWidth="1"/>
    <col min="7" max="9" width="10.125" style="2" customWidth="1"/>
    <col min="10" max="10" width="10.375" style="2" customWidth="1"/>
    <col min="11" max="11" width="15" style="2" customWidth="1"/>
    <col min="12" max="12" width="15.75" style="4" customWidth="1"/>
    <col min="13" max="13" width="15.75" style="5" customWidth="1"/>
    <col min="14" max="14" width="13.625" style="6" customWidth="1"/>
    <col min="15" max="16384" width="9" style="1"/>
  </cols>
  <sheetData>
    <row r="1" s="1" customFormat="1" ht="34" customHeight="1" spans="1:14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52"/>
      <c r="M1" s="53"/>
      <c r="N1" s="54"/>
    </row>
    <row r="2" s="1" customFormat="1" ht="27" customHeight="1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/>
      <c r="H2" s="12"/>
      <c r="I2" s="12"/>
      <c r="J2" s="55"/>
      <c r="K2" s="9" t="s">
        <v>7</v>
      </c>
      <c r="L2" s="56" t="s">
        <v>8</v>
      </c>
      <c r="M2" s="57" t="s">
        <v>9</v>
      </c>
      <c r="N2" s="58" t="s">
        <v>10</v>
      </c>
    </row>
    <row r="3" s="2" customFormat="1" ht="27" customHeight="1" spans="1:14">
      <c r="A3" s="13"/>
      <c r="B3" s="10"/>
      <c r="C3" s="10"/>
      <c r="D3" s="10"/>
      <c r="E3" s="10"/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3"/>
      <c r="L3" s="59"/>
      <c r="M3" s="60"/>
      <c r="N3" s="61"/>
    </row>
    <row r="4" s="2" customFormat="1" ht="33" customHeight="1" spans="1:14">
      <c r="A4" s="10">
        <v>1</v>
      </c>
      <c r="B4" s="14" t="s">
        <v>16</v>
      </c>
      <c r="C4" s="15" t="s">
        <v>17</v>
      </c>
      <c r="D4" s="16" t="s">
        <v>18</v>
      </c>
      <c r="E4" s="17" t="s">
        <v>19</v>
      </c>
      <c r="F4" s="14">
        <v>538.305</v>
      </c>
      <c r="G4" s="18">
        <v>538.4</v>
      </c>
      <c r="H4" s="14"/>
      <c r="I4" s="62">
        <f t="shared" ref="I4:I67" si="0">G4+H4</f>
        <v>538.4</v>
      </c>
      <c r="J4" s="63">
        <v>0</v>
      </c>
      <c r="K4" s="63">
        <f>I4-J4</f>
        <v>538.4</v>
      </c>
      <c r="L4" s="64">
        <f>ABS(K4-F4)/K4</f>
        <v>0.000176448736998565</v>
      </c>
      <c r="M4" s="65">
        <v>0</v>
      </c>
      <c r="N4" s="66">
        <v>538</v>
      </c>
    </row>
    <row r="5" s="2" customFormat="1" ht="33" customHeight="1" spans="1:14">
      <c r="A5" s="9">
        <v>2</v>
      </c>
      <c r="B5" s="14" t="s">
        <v>16</v>
      </c>
      <c r="C5" s="19" t="s">
        <v>20</v>
      </c>
      <c r="D5" s="20" t="s">
        <v>21</v>
      </c>
      <c r="E5" s="17" t="s">
        <v>22</v>
      </c>
      <c r="F5" s="21">
        <v>946.94</v>
      </c>
      <c r="G5" s="14">
        <v>393.41</v>
      </c>
      <c r="H5" s="14"/>
      <c r="I5" s="62">
        <f t="shared" si="0"/>
        <v>393.41</v>
      </c>
      <c r="J5" s="67">
        <v>1185</v>
      </c>
      <c r="K5" s="68">
        <v>604.03</v>
      </c>
      <c r="L5" s="69">
        <f>ABS(K5-F5)/K5</f>
        <v>0.567703590881248</v>
      </c>
      <c r="M5" s="70">
        <f>ABS(K5-F5)/2</f>
        <v>171.455</v>
      </c>
      <c r="N5" s="71">
        <v>432</v>
      </c>
    </row>
    <row r="6" s="2" customFormat="1" ht="33" customHeight="1" spans="1:14">
      <c r="A6" s="22"/>
      <c r="B6" s="14" t="s">
        <v>16</v>
      </c>
      <c r="C6" s="23"/>
      <c r="D6" s="24"/>
      <c r="E6" s="18" t="s">
        <v>23</v>
      </c>
      <c r="F6" s="25"/>
      <c r="G6" s="26">
        <v>337.88</v>
      </c>
      <c r="H6" s="14"/>
      <c r="I6" s="62">
        <f t="shared" si="0"/>
        <v>337.88</v>
      </c>
      <c r="J6" s="72"/>
      <c r="K6" s="73"/>
      <c r="L6" s="74"/>
      <c r="M6" s="75"/>
      <c r="N6" s="76"/>
    </row>
    <row r="7" s="2" customFormat="1" ht="33" customHeight="1" spans="1:14">
      <c r="A7" s="22"/>
      <c r="B7" s="14" t="s">
        <v>16</v>
      </c>
      <c r="C7" s="23"/>
      <c r="D7" s="24"/>
      <c r="E7" s="18">
        <v>10765587</v>
      </c>
      <c r="F7" s="25"/>
      <c r="G7" s="14">
        <v>531.75</v>
      </c>
      <c r="H7" s="14"/>
      <c r="I7" s="62">
        <f t="shared" si="0"/>
        <v>531.75</v>
      </c>
      <c r="J7" s="72"/>
      <c r="K7" s="73"/>
      <c r="L7" s="74"/>
      <c r="M7" s="75"/>
      <c r="N7" s="76"/>
    </row>
    <row r="8" s="2" customFormat="1" ht="33" customHeight="1" spans="1:14">
      <c r="A8" s="13"/>
      <c r="B8" s="14" t="s">
        <v>16</v>
      </c>
      <c r="C8" s="27"/>
      <c r="D8" s="28"/>
      <c r="E8" s="18">
        <v>10765585</v>
      </c>
      <c r="F8" s="29"/>
      <c r="G8" s="14">
        <v>525.99</v>
      </c>
      <c r="H8" s="14"/>
      <c r="I8" s="62">
        <f t="shared" si="0"/>
        <v>525.99</v>
      </c>
      <c r="J8" s="77"/>
      <c r="K8" s="78"/>
      <c r="L8" s="79"/>
      <c r="M8" s="80"/>
      <c r="N8" s="81"/>
    </row>
    <row r="9" s="2" customFormat="1" ht="33" customHeight="1" spans="1:14">
      <c r="A9" s="10">
        <v>3</v>
      </c>
      <c r="B9" s="14" t="s">
        <v>16</v>
      </c>
      <c r="C9" s="15" t="s">
        <v>24</v>
      </c>
      <c r="D9" s="30" t="s">
        <v>25</v>
      </c>
      <c r="E9" s="18" t="s">
        <v>26</v>
      </c>
      <c r="F9" s="14">
        <v>879.19</v>
      </c>
      <c r="G9" s="14">
        <v>876.64</v>
      </c>
      <c r="H9" s="14"/>
      <c r="I9" s="62">
        <f t="shared" si="0"/>
        <v>876.64</v>
      </c>
      <c r="J9" s="63">
        <v>0</v>
      </c>
      <c r="K9" s="63">
        <f t="shared" ref="K5:K36" si="1">I9-J9</f>
        <v>876.64</v>
      </c>
      <c r="L9" s="64">
        <f t="shared" ref="L9:L20" si="2">ABS(K9-F9)/K9</f>
        <v>0.0029088337287827</v>
      </c>
      <c r="M9" s="65">
        <v>0</v>
      </c>
      <c r="N9" s="66">
        <v>876</v>
      </c>
    </row>
    <row r="10" s="2" customFormat="1" ht="33" customHeight="1" spans="1:14">
      <c r="A10" s="10">
        <v>4</v>
      </c>
      <c r="B10" s="14" t="s">
        <v>16</v>
      </c>
      <c r="C10" s="14" t="s">
        <v>27</v>
      </c>
      <c r="D10" s="31" t="s">
        <v>28</v>
      </c>
      <c r="E10" s="32">
        <v>10765586</v>
      </c>
      <c r="F10" s="14">
        <v>674.22</v>
      </c>
      <c r="G10" s="14">
        <v>699.03</v>
      </c>
      <c r="H10" s="14"/>
      <c r="I10" s="62">
        <f t="shared" si="0"/>
        <v>699.03</v>
      </c>
      <c r="J10" s="82">
        <v>0</v>
      </c>
      <c r="K10" s="63">
        <f t="shared" si="1"/>
        <v>699.03</v>
      </c>
      <c r="L10" s="64">
        <f t="shared" si="2"/>
        <v>0.0354920389682845</v>
      </c>
      <c r="M10" s="65">
        <v>0</v>
      </c>
      <c r="N10" s="66">
        <v>699</v>
      </c>
    </row>
    <row r="11" s="2" customFormat="1" ht="33" customHeight="1" spans="1:14">
      <c r="A11" s="10">
        <v>5</v>
      </c>
      <c r="B11" s="14" t="s">
        <v>16</v>
      </c>
      <c r="C11" s="14" t="s">
        <v>29</v>
      </c>
      <c r="D11" s="33" t="s">
        <v>30</v>
      </c>
      <c r="E11" s="34" t="s">
        <v>31</v>
      </c>
      <c r="F11" s="14">
        <v>830.97</v>
      </c>
      <c r="G11" s="14">
        <v>827.22</v>
      </c>
      <c r="H11" s="14"/>
      <c r="I11" s="62">
        <f t="shared" si="0"/>
        <v>827.22</v>
      </c>
      <c r="J11" s="35">
        <v>0</v>
      </c>
      <c r="K11" s="63">
        <f t="shared" si="1"/>
        <v>827.22</v>
      </c>
      <c r="L11" s="64">
        <f t="shared" si="2"/>
        <v>0.00453325596576485</v>
      </c>
      <c r="M11" s="65">
        <v>0</v>
      </c>
      <c r="N11" s="66">
        <v>827</v>
      </c>
    </row>
    <row r="12" s="1" customFormat="1" ht="33" customHeight="1" spans="1:14">
      <c r="A12" s="10">
        <v>6</v>
      </c>
      <c r="B12" s="14" t="s">
        <v>16</v>
      </c>
      <c r="C12" s="14" t="s">
        <v>32</v>
      </c>
      <c r="D12" s="30" t="s">
        <v>33</v>
      </c>
      <c r="E12" s="32" t="s">
        <v>34</v>
      </c>
      <c r="F12" s="35">
        <v>480.3</v>
      </c>
      <c r="G12" s="35">
        <v>478.05</v>
      </c>
      <c r="H12" s="35"/>
      <c r="I12" s="62">
        <f t="shared" si="0"/>
        <v>478.05</v>
      </c>
      <c r="J12" s="35">
        <v>0</v>
      </c>
      <c r="K12" s="63">
        <f t="shared" si="1"/>
        <v>478.05</v>
      </c>
      <c r="L12" s="64">
        <f t="shared" si="2"/>
        <v>0.0047066206463759</v>
      </c>
      <c r="M12" s="65">
        <v>0</v>
      </c>
      <c r="N12" s="66">
        <v>478</v>
      </c>
    </row>
    <row r="13" s="1" customFormat="1" ht="27" customHeight="1" spans="1:14">
      <c r="A13" s="10">
        <v>7</v>
      </c>
      <c r="B13" s="14" t="s">
        <v>16</v>
      </c>
      <c r="C13" s="14" t="s">
        <v>35</v>
      </c>
      <c r="D13" s="33" t="s">
        <v>36</v>
      </c>
      <c r="E13" s="32">
        <v>10765399</v>
      </c>
      <c r="F13" s="35">
        <v>444.26</v>
      </c>
      <c r="G13" s="35">
        <v>444.26</v>
      </c>
      <c r="H13" s="35"/>
      <c r="I13" s="62">
        <f t="shared" si="0"/>
        <v>444.26</v>
      </c>
      <c r="J13" s="35">
        <v>0</v>
      </c>
      <c r="K13" s="63">
        <f t="shared" si="1"/>
        <v>444.26</v>
      </c>
      <c r="L13" s="64">
        <f t="shared" si="2"/>
        <v>0</v>
      </c>
      <c r="M13" s="65">
        <v>0</v>
      </c>
      <c r="N13" s="66">
        <v>444</v>
      </c>
    </row>
    <row r="14" s="1" customFormat="1" ht="27" customHeight="1" spans="1:14">
      <c r="A14" s="10">
        <v>8</v>
      </c>
      <c r="B14" s="14" t="s">
        <v>16</v>
      </c>
      <c r="C14" s="14" t="s">
        <v>37</v>
      </c>
      <c r="D14" s="31" t="s">
        <v>38</v>
      </c>
      <c r="E14" s="32" t="s">
        <v>39</v>
      </c>
      <c r="F14" s="35">
        <v>541</v>
      </c>
      <c r="G14" s="35">
        <v>534.75</v>
      </c>
      <c r="H14" s="35"/>
      <c r="I14" s="62">
        <f t="shared" si="0"/>
        <v>534.75</v>
      </c>
      <c r="J14" s="35">
        <v>0</v>
      </c>
      <c r="K14" s="63">
        <f t="shared" si="1"/>
        <v>534.75</v>
      </c>
      <c r="L14" s="64">
        <f t="shared" si="2"/>
        <v>0.0116877045348294</v>
      </c>
      <c r="M14" s="65">
        <v>0</v>
      </c>
      <c r="N14" s="66">
        <v>534</v>
      </c>
    </row>
    <row r="15" s="1" customFormat="1" ht="27" customHeight="1" spans="1:14">
      <c r="A15" s="10">
        <v>9</v>
      </c>
      <c r="B15" s="14" t="s">
        <v>16</v>
      </c>
      <c r="C15" s="14" t="s">
        <v>40</v>
      </c>
      <c r="D15" s="30" t="s">
        <v>41</v>
      </c>
      <c r="E15" s="32" t="s">
        <v>42</v>
      </c>
      <c r="F15" s="35">
        <v>683.67</v>
      </c>
      <c r="G15" s="35">
        <v>688.77</v>
      </c>
      <c r="H15" s="35"/>
      <c r="I15" s="62">
        <f t="shared" si="0"/>
        <v>688.77</v>
      </c>
      <c r="J15" s="35">
        <v>0</v>
      </c>
      <c r="K15" s="63">
        <f t="shared" si="1"/>
        <v>688.77</v>
      </c>
      <c r="L15" s="64">
        <f t="shared" si="2"/>
        <v>0.00740450368047392</v>
      </c>
      <c r="M15" s="65">
        <v>0</v>
      </c>
      <c r="N15" s="66">
        <v>688</v>
      </c>
    </row>
    <row r="16" s="1" customFormat="1" ht="27" customHeight="1" spans="1:14">
      <c r="A16" s="10">
        <v>10</v>
      </c>
      <c r="B16" s="14" t="s">
        <v>16</v>
      </c>
      <c r="C16" s="14" t="s">
        <v>43</v>
      </c>
      <c r="D16" s="30" t="s">
        <v>44</v>
      </c>
      <c r="E16" s="32" t="s">
        <v>45</v>
      </c>
      <c r="F16" s="35">
        <v>906.7</v>
      </c>
      <c r="G16" s="35">
        <v>906.71</v>
      </c>
      <c r="H16" s="35"/>
      <c r="I16" s="62">
        <f t="shared" si="0"/>
        <v>906.71</v>
      </c>
      <c r="J16" s="35">
        <v>0</v>
      </c>
      <c r="K16" s="63">
        <f t="shared" si="1"/>
        <v>906.71</v>
      </c>
      <c r="L16" s="64">
        <f t="shared" si="2"/>
        <v>1.10288846488854e-5</v>
      </c>
      <c r="M16" s="65">
        <v>0</v>
      </c>
      <c r="N16" s="66">
        <v>906</v>
      </c>
    </row>
    <row r="17" s="1" customFormat="1" ht="27" customHeight="1" spans="1:14">
      <c r="A17" s="10">
        <v>11</v>
      </c>
      <c r="B17" s="14" t="s">
        <v>16</v>
      </c>
      <c r="C17" s="14" t="s">
        <v>46</v>
      </c>
      <c r="D17" s="30" t="s">
        <v>47</v>
      </c>
      <c r="E17" s="32">
        <v>10765874</v>
      </c>
      <c r="F17" s="35">
        <v>675</v>
      </c>
      <c r="G17" s="35">
        <v>665.91</v>
      </c>
      <c r="H17" s="35"/>
      <c r="I17" s="62">
        <f t="shared" si="0"/>
        <v>665.91</v>
      </c>
      <c r="J17" s="35">
        <v>0</v>
      </c>
      <c r="K17" s="63">
        <f t="shared" si="1"/>
        <v>665.91</v>
      </c>
      <c r="L17" s="64">
        <f t="shared" si="2"/>
        <v>0.0136504933099068</v>
      </c>
      <c r="M17" s="65">
        <v>0</v>
      </c>
      <c r="N17" s="66">
        <v>665</v>
      </c>
    </row>
    <row r="18" s="1" customFormat="1" ht="27" customHeight="1" spans="1:14">
      <c r="A18" s="10">
        <v>12</v>
      </c>
      <c r="B18" s="14" t="s">
        <v>16</v>
      </c>
      <c r="C18" s="14" t="s">
        <v>48</v>
      </c>
      <c r="D18" s="33" t="s">
        <v>49</v>
      </c>
      <c r="E18" s="32" t="s">
        <v>50</v>
      </c>
      <c r="F18" s="35">
        <v>506.8</v>
      </c>
      <c r="G18" s="35">
        <v>506.44</v>
      </c>
      <c r="H18" s="35"/>
      <c r="I18" s="62">
        <f t="shared" si="0"/>
        <v>506.44</v>
      </c>
      <c r="J18" s="35">
        <v>0</v>
      </c>
      <c r="K18" s="63">
        <f t="shared" si="1"/>
        <v>506.44</v>
      </c>
      <c r="L18" s="64">
        <f t="shared" si="2"/>
        <v>0.000710844325092832</v>
      </c>
      <c r="M18" s="65">
        <v>0</v>
      </c>
      <c r="N18" s="66">
        <v>506</v>
      </c>
    </row>
    <row r="19" s="1" customFormat="1" ht="27" customHeight="1" spans="1:14">
      <c r="A19" s="10">
        <v>13</v>
      </c>
      <c r="B19" s="14" t="s">
        <v>16</v>
      </c>
      <c r="C19" s="14" t="s">
        <v>51</v>
      </c>
      <c r="D19" s="30" t="s">
        <v>52</v>
      </c>
      <c r="E19" s="32" t="s">
        <v>53</v>
      </c>
      <c r="F19" s="35">
        <v>176.6</v>
      </c>
      <c r="G19" s="35">
        <v>585.06</v>
      </c>
      <c r="H19" s="35"/>
      <c r="I19" s="62">
        <f t="shared" si="0"/>
        <v>585.06</v>
      </c>
      <c r="J19" s="35">
        <v>317.11</v>
      </c>
      <c r="K19" s="63">
        <f t="shared" si="1"/>
        <v>267.95</v>
      </c>
      <c r="L19" s="64">
        <f t="shared" si="2"/>
        <v>0.340921813771226</v>
      </c>
      <c r="M19" s="65">
        <f>ABS(K19-F19)/2</f>
        <v>45.675</v>
      </c>
      <c r="N19" s="66">
        <v>222</v>
      </c>
    </row>
    <row r="20" s="1" customFormat="1" ht="27" customHeight="1" spans="1:14">
      <c r="A20" s="21">
        <v>14</v>
      </c>
      <c r="B20" s="14" t="s">
        <v>16</v>
      </c>
      <c r="C20" s="21" t="s">
        <v>54</v>
      </c>
      <c r="D20" s="36" t="s">
        <v>55</v>
      </c>
      <c r="E20" s="32" t="s">
        <v>56</v>
      </c>
      <c r="F20" s="37">
        <v>179.38</v>
      </c>
      <c r="G20" s="35">
        <v>282.08</v>
      </c>
      <c r="H20" s="35"/>
      <c r="I20" s="62">
        <f t="shared" si="0"/>
        <v>282.08</v>
      </c>
      <c r="J20" s="37">
        <v>413</v>
      </c>
      <c r="K20" s="68">
        <f>I20+I21-J20</f>
        <v>185.07</v>
      </c>
      <c r="L20" s="69">
        <f t="shared" si="2"/>
        <v>0.030745123466796</v>
      </c>
      <c r="M20" s="70">
        <v>0</v>
      </c>
      <c r="N20" s="71">
        <v>185</v>
      </c>
    </row>
    <row r="21" s="1" customFormat="1" ht="27" customHeight="1" spans="1:14">
      <c r="A21" s="29"/>
      <c r="B21" s="14" t="s">
        <v>16</v>
      </c>
      <c r="C21" s="29"/>
      <c r="D21" s="38"/>
      <c r="E21" s="32">
        <v>10765301</v>
      </c>
      <c r="F21" s="39"/>
      <c r="G21" s="35">
        <v>315.99</v>
      </c>
      <c r="H21" s="35"/>
      <c r="I21" s="62">
        <f t="shared" si="0"/>
        <v>315.99</v>
      </c>
      <c r="J21" s="39"/>
      <c r="K21" s="78"/>
      <c r="L21" s="79"/>
      <c r="M21" s="80"/>
      <c r="N21" s="81"/>
    </row>
    <row r="22" s="1" customFormat="1" ht="27" customHeight="1" spans="1:14">
      <c r="A22" s="14">
        <v>15</v>
      </c>
      <c r="B22" s="14" t="s">
        <v>16</v>
      </c>
      <c r="C22" s="18" t="s">
        <v>57</v>
      </c>
      <c r="D22" s="16" t="s">
        <v>58</v>
      </c>
      <c r="E22" s="17" t="s">
        <v>59</v>
      </c>
      <c r="F22" s="35">
        <v>732.23</v>
      </c>
      <c r="G22" s="35">
        <v>764.56</v>
      </c>
      <c r="H22" s="35"/>
      <c r="I22" s="62">
        <f t="shared" si="0"/>
        <v>764.56</v>
      </c>
      <c r="J22" s="63">
        <v>0</v>
      </c>
      <c r="K22" s="63">
        <f t="shared" si="1"/>
        <v>764.56</v>
      </c>
      <c r="L22" s="64">
        <f t="shared" ref="L22:L28" si="3">ABS(K22-F22)/K22</f>
        <v>0.0422857591294338</v>
      </c>
      <c r="M22" s="65">
        <v>0</v>
      </c>
      <c r="N22" s="66">
        <v>764</v>
      </c>
    </row>
    <row r="23" s="1" customFormat="1" ht="27" customHeight="1" spans="1:14">
      <c r="A23" s="14">
        <v>16</v>
      </c>
      <c r="B23" s="14" t="s">
        <v>16</v>
      </c>
      <c r="C23" s="18" t="s">
        <v>60</v>
      </c>
      <c r="D23" s="16" t="s">
        <v>61</v>
      </c>
      <c r="E23" s="17" t="s">
        <v>62</v>
      </c>
      <c r="F23" s="35">
        <v>1521.5</v>
      </c>
      <c r="G23" s="35">
        <v>1401.13</v>
      </c>
      <c r="H23" s="35"/>
      <c r="I23" s="62">
        <f t="shared" si="0"/>
        <v>1401.13</v>
      </c>
      <c r="J23" s="83">
        <v>0</v>
      </c>
      <c r="K23" s="63">
        <f t="shared" si="1"/>
        <v>1401.13</v>
      </c>
      <c r="L23" s="64">
        <f t="shared" si="3"/>
        <v>0.0859092304068858</v>
      </c>
      <c r="M23" s="65">
        <v>0</v>
      </c>
      <c r="N23" s="66">
        <v>1401</v>
      </c>
    </row>
    <row r="24" s="1" customFormat="1" ht="27" customHeight="1" spans="1:14">
      <c r="A24" s="14">
        <v>17</v>
      </c>
      <c r="B24" s="14" t="s">
        <v>16</v>
      </c>
      <c r="C24" s="18" t="s">
        <v>63</v>
      </c>
      <c r="D24" s="16" t="s">
        <v>64</v>
      </c>
      <c r="E24" s="18" t="s">
        <v>65</v>
      </c>
      <c r="F24" s="35">
        <v>1040</v>
      </c>
      <c r="G24" s="35">
        <v>1025.06</v>
      </c>
      <c r="H24" s="35"/>
      <c r="I24" s="62">
        <f t="shared" si="0"/>
        <v>1025.06</v>
      </c>
      <c r="J24" s="83">
        <v>0</v>
      </c>
      <c r="K24" s="63">
        <f t="shared" si="1"/>
        <v>1025.06</v>
      </c>
      <c r="L24" s="64">
        <f t="shared" si="3"/>
        <v>0.0145747565996137</v>
      </c>
      <c r="M24" s="65">
        <v>0</v>
      </c>
      <c r="N24" s="66">
        <v>1025</v>
      </c>
    </row>
    <row r="25" s="1" customFormat="1" ht="27" customHeight="1" spans="1:14">
      <c r="A25" s="14">
        <v>18</v>
      </c>
      <c r="B25" s="14" t="s">
        <v>16</v>
      </c>
      <c r="C25" s="18" t="s">
        <v>66</v>
      </c>
      <c r="D25" s="30" t="s">
        <v>67</v>
      </c>
      <c r="E25" s="18" t="s">
        <v>68</v>
      </c>
      <c r="F25" s="35">
        <v>776.89</v>
      </c>
      <c r="G25" s="18">
        <v>770.19</v>
      </c>
      <c r="H25" s="35"/>
      <c r="I25" s="62">
        <f t="shared" si="0"/>
        <v>770.19</v>
      </c>
      <c r="J25" s="63">
        <v>0</v>
      </c>
      <c r="K25" s="63">
        <f t="shared" si="1"/>
        <v>770.19</v>
      </c>
      <c r="L25" s="64">
        <f t="shared" si="3"/>
        <v>0.00869915215725981</v>
      </c>
      <c r="M25" s="65">
        <v>0</v>
      </c>
      <c r="N25" s="66">
        <v>770</v>
      </c>
    </row>
    <row r="26" s="1" customFormat="1" ht="27" customHeight="1" spans="1:14">
      <c r="A26" s="14">
        <v>19</v>
      </c>
      <c r="B26" s="14" t="s">
        <v>69</v>
      </c>
      <c r="C26" s="15" t="s">
        <v>70</v>
      </c>
      <c r="D26" s="40" t="s">
        <v>71</v>
      </c>
      <c r="E26" s="41" t="s">
        <v>72</v>
      </c>
      <c r="F26" s="35">
        <v>957</v>
      </c>
      <c r="G26" s="35">
        <v>954.18</v>
      </c>
      <c r="H26" s="35"/>
      <c r="I26" s="62">
        <f t="shared" si="0"/>
        <v>954.18</v>
      </c>
      <c r="J26" s="15">
        <v>0</v>
      </c>
      <c r="K26" s="63">
        <f t="shared" si="1"/>
        <v>954.18</v>
      </c>
      <c r="L26" s="64">
        <f t="shared" si="3"/>
        <v>0.00295541721687737</v>
      </c>
      <c r="M26" s="65">
        <v>0</v>
      </c>
      <c r="N26" s="66">
        <v>954</v>
      </c>
    </row>
    <row r="27" s="1" customFormat="1" ht="27" customHeight="1" spans="1:14">
      <c r="A27" s="14">
        <v>20</v>
      </c>
      <c r="B27" s="14" t="s">
        <v>69</v>
      </c>
      <c r="C27" s="15" t="s">
        <v>73</v>
      </c>
      <c r="D27" s="40" t="s">
        <v>74</v>
      </c>
      <c r="E27" s="41" t="s">
        <v>75</v>
      </c>
      <c r="F27" s="35">
        <v>898</v>
      </c>
      <c r="G27" s="35">
        <v>896.17</v>
      </c>
      <c r="H27" s="35"/>
      <c r="I27" s="62">
        <f t="shared" si="0"/>
        <v>896.17</v>
      </c>
      <c r="J27" s="42">
        <v>0</v>
      </c>
      <c r="K27" s="63">
        <f t="shared" si="1"/>
        <v>896.17</v>
      </c>
      <c r="L27" s="64">
        <f t="shared" si="3"/>
        <v>0.00204202327683368</v>
      </c>
      <c r="M27" s="65">
        <v>0</v>
      </c>
      <c r="N27" s="66">
        <v>896</v>
      </c>
    </row>
    <row r="28" s="1" customFormat="1" ht="27" customHeight="1" spans="1:14">
      <c r="A28" s="21">
        <v>21</v>
      </c>
      <c r="B28" s="21" t="s">
        <v>69</v>
      </c>
      <c r="C28" s="19" t="s">
        <v>76</v>
      </c>
      <c r="D28" s="40" t="s">
        <v>77</v>
      </c>
      <c r="E28" s="41" t="s">
        <v>78</v>
      </c>
      <c r="F28" s="37">
        <v>2665.05</v>
      </c>
      <c r="G28" s="42">
        <v>1216.97</v>
      </c>
      <c r="H28" s="35"/>
      <c r="I28" s="62">
        <f t="shared" si="0"/>
        <v>1216.97</v>
      </c>
      <c r="J28" s="15">
        <v>0</v>
      </c>
      <c r="K28" s="68">
        <v>3153.14</v>
      </c>
      <c r="L28" s="69">
        <f t="shared" si="3"/>
        <v>0.154794902858738</v>
      </c>
      <c r="M28" s="70">
        <f>ABS(K28-F28)/2</f>
        <v>244.045</v>
      </c>
      <c r="N28" s="71">
        <v>2909</v>
      </c>
    </row>
    <row r="29" s="1" customFormat="1" ht="27" customHeight="1" spans="1:14">
      <c r="A29" s="25"/>
      <c r="B29" s="25"/>
      <c r="C29" s="23"/>
      <c r="D29" s="40"/>
      <c r="E29" s="41">
        <v>10957587</v>
      </c>
      <c r="F29" s="43"/>
      <c r="G29" s="15">
        <v>492.79</v>
      </c>
      <c r="H29" s="35"/>
      <c r="I29" s="62">
        <f t="shared" si="0"/>
        <v>492.79</v>
      </c>
      <c r="J29" s="42">
        <v>0</v>
      </c>
      <c r="K29" s="73"/>
      <c r="L29" s="74"/>
      <c r="M29" s="75"/>
      <c r="N29" s="76"/>
    </row>
    <row r="30" s="1" customFormat="1" ht="27" customHeight="1" spans="1:14">
      <c r="A30" s="25"/>
      <c r="B30" s="25"/>
      <c r="C30" s="23"/>
      <c r="D30" s="40"/>
      <c r="E30" s="41" t="s">
        <v>79</v>
      </c>
      <c r="F30" s="43"/>
      <c r="G30" s="14">
        <v>530.65</v>
      </c>
      <c r="H30" s="35"/>
      <c r="I30" s="62">
        <f t="shared" si="0"/>
        <v>530.65</v>
      </c>
      <c r="J30" s="15">
        <v>0</v>
      </c>
      <c r="K30" s="73"/>
      <c r="L30" s="74"/>
      <c r="M30" s="75"/>
      <c r="N30" s="76"/>
    </row>
    <row r="31" s="1" customFormat="1" ht="27" customHeight="1" spans="1:14">
      <c r="A31" s="29"/>
      <c r="B31" s="29"/>
      <c r="C31" s="27"/>
      <c r="D31" s="40"/>
      <c r="E31" s="41">
        <v>10957560</v>
      </c>
      <c r="F31" s="39"/>
      <c r="G31" s="15">
        <v>912.73</v>
      </c>
      <c r="H31" s="35"/>
      <c r="I31" s="62">
        <f t="shared" si="0"/>
        <v>912.73</v>
      </c>
      <c r="J31" s="42">
        <v>0</v>
      </c>
      <c r="K31" s="78"/>
      <c r="L31" s="79"/>
      <c r="M31" s="80"/>
      <c r="N31" s="81"/>
    </row>
    <row r="32" s="1" customFormat="1" ht="27" customHeight="1" spans="1:14">
      <c r="A32" s="14">
        <v>22</v>
      </c>
      <c r="B32" s="14" t="s">
        <v>69</v>
      </c>
      <c r="C32" s="14" t="s">
        <v>80</v>
      </c>
      <c r="D32" s="40" t="s">
        <v>81</v>
      </c>
      <c r="E32" s="14" t="s">
        <v>82</v>
      </c>
      <c r="F32" s="35">
        <v>1517.1</v>
      </c>
      <c r="G32" s="14">
        <v>1252.24</v>
      </c>
      <c r="H32" s="35"/>
      <c r="I32" s="62">
        <f t="shared" si="0"/>
        <v>1252.24</v>
      </c>
      <c r="J32" s="15">
        <v>0</v>
      </c>
      <c r="K32" s="63">
        <f t="shared" si="1"/>
        <v>1252.24</v>
      </c>
      <c r="L32" s="64">
        <f>ABS(K32-F32)/K32</f>
        <v>0.21150897591516</v>
      </c>
      <c r="M32" s="65">
        <f>ABS(K32-F32)/2</f>
        <v>132.43</v>
      </c>
      <c r="N32" s="66">
        <v>1119</v>
      </c>
    </row>
    <row r="33" s="1" customFormat="1" ht="27" customHeight="1" spans="1:14">
      <c r="A33" s="14">
        <v>23</v>
      </c>
      <c r="B33" s="14" t="s">
        <v>69</v>
      </c>
      <c r="C33" s="14" t="s">
        <v>83</v>
      </c>
      <c r="D33" s="40" t="s">
        <v>71</v>
      </c>
      <c r="E33" s="14" t="s">
        <v>84</v>
      </c>
      <c r="F33" s="35">
        <v>986</v>
      </c>
      <c r="G33" s="14">
        <v>935.44</v>
      </c>
      <c r="H33" s="35"/>
      <c r="I33" s="62">
        <f t="shared" si="0"/>
        <v>935.44</v>
      </c>
      <c r="J33" s="42">
        <v>0</v>
      </c>
      <c r="K33" s="63">
        <f t="shared" si="1"/>
        <v>935.44</v>
      </c>
      <c r="L33" s="64">
        <f>ABS(K33-F33)/K33</f>
        <v>0.0540494312836739</v>
      </c>
      <c r="M33" s="65">
        <v>0</v>
      </c>
      <c r="N33" s="66">
        <v>935</v>
      </c>
    </row>
    <row r="34" s="1" customFormat="1" ht="27" customHeight="1" spans="1:14">
      <c r="A34" s="14">
        <v>24</v>
      </c>
      <c r="B34" s="14" t="s">
        <v>69</v>
      </c>
      <c r="C34" s="14" t="s">
        <v>85</v>
      </c>
      <c r="D34" s="40" t="s">
        <v>86</v>
      </c>
      <c r="E34" s="14" t="s">
        <v>87</v>
      </c>
      <c r="F34" s="35">
        <v>1118.3</v>
      </c>
      <c r="G34" s="35">
        <v>1053.09</v>
      </c>
      <c r="H34" s="35"/>
      <c r="I34" s="62">
        <f t="shared" si="0"/>
        <v>1053.09</v>
      </c>
      <c r="J34" s="15">
        <v>0</v>
      </c>
      <c r="K34" s="63">
        <f t="shared" si="1"/>
        <v>1053.09</v>
      </c>
      <c r="L34" s="64">
        <f>ABS(K34-F34)/K34</f>
        <v>0.0619225327369931</v>
      </c>
      <c r="M34" s="65">
        <v>0</v>
      </c>
      <c r="N34" s="66">
        <v>1053</v>
      </c>
    </row>
    <row r="35" s="1" customFormat="1" ht="27" customHeight="1" spans="1:14">
      <c r="A35" s="21">
        <v>25</v>
      </c>
      <c r="B35" s="21" t="s">
        <v>69</v>
      </c>
      <c r="C35" s="14" t="s">
        <v>88</v>
      </c>
      <c r="D35" s="40" t="s">
        <v>86</v>
      </c>
      <c r="E35" s="44" t="s">
        <v>89</v>
      </c>
      <c r="F35" s="37">
        <v>1569.31</v>
      </c>
      <c r="G35" s="35">
        <v>947.01</v>
      </c>
      <c r="H35" s="35"/>
      <c r="I35" s="62">
        <f t="shared" si="0"/>
        <v>947.01</v>
      </c>
      <c r="J35" s="42">
        <v>0</v>
      </c>
      <c r="K35" s="68">
        <v>1597.77</v>
      </c>
      <c r="L35" s="69">
        <f>ABS(K35-F35)/K35</f>
        <v>0.0178123259292639</v>
      </c>
      <c r="M35" s="70">
        <v>0</v>
      </c>
      <c r="N35" s="71">
        <v>1597</v>
      </c>
    </row>
    <row r="36" s="1" customFormat="1" ht="27" customHeight="1" spans="1:14">
      <c r="A36" s="29"/>
      <c r="B36" s="29"/>
      <c r="C36" s="14"/>
      <c r="D36" s="40"/>
      <c r="E36" s="44" t="s">
        <v>90</v>
      </c>
      <c r="F36" s="39"/>
      <c r="G36" s="35">
        <v>650.76</v>
      </c>
      <c r="H36" s="35"/>
      <c r="I36" s="62">
        <f t="shared" si="0"/>
        <v>650.76</v>
      </c>
      <c r="J36" s="42"/>
      <c r="K36" s="78"/>
      <c r="L36" s="79"/>
      <c r="M36" s="80"/>
      <c r="N36" s="81">
        <v>0</v>
      </c>
    </row>
    <row r="37" s="1" customFormat="1" ht="27" customHeight="1" spans="1:14">
      <c r="A37" s="14">
        <v>26</v>
      </c>
      <c r="B37" s="14" t="s">
        <v>69</v>
      </c>
      <c r="C37" s="15" t="s">
        <v>91</v>
      </c>
      <c r="D37" s="40" t="s">
        <v>86</v>
      </c>
      <c r="E37" s="41" t="s">
        <v>92</v>
      </c>
      <c r="F37" s="35">
        <v>622.19</v>
      </c>
      <c r="G37" s="15">
        <v>622.19</v>
      </c>
      <c r="H37" s="35"/>
      <c r="I37" s="62">
        <f t="shared" si="0"/>
        <v>622.19</v>
      </c>
      <c r="J37" s="42">
        <v>0</v>
      </c>
      <c r="K37" s="63">
        <f t="shared" ref="K37:K68" si="4">I37-J37</f>
        <v>622.19</v>
      </c>
      <c r="L37" s="64">
        <f t="shared" ref="L37:L48" si="5">ABS(K37-F37)/K37</f>
        <v>0</v>
      </c>
      <c r="M37" s="65">
        <v>0</v>
      </c>
      <c r="N37" s="66">
        <v>622</v>
      </c>
    </row>
    <row r="38" s="1" customFormat="1" ht="27" customHeight="1" spans="1:14">
      <c r="A38" s="14">
        <v>27</v>
      </c>
      <c r="B38" s="14" t="s">
        <v>69</v>
      </c>
      <c r="C38" s="40" t="s">
        <v>93</v>
      </c>
      <c r="D38" s="40" t="s">
        <v>86</v>
      </c>
      <c r="E38" s="41" t="s">
        <v>94</v>
      </c>
      <c r="F38" s="35">
        <v>762.23</v>
      </c>
      <c r="G38" s="15">
        <v>782.63</v>
      </c>
      <c r="H38" s="35"/>
      <c r="I38" s="62">
        <f t="shared" si="0"/>
        <v>782.63</v>
      </c>
      <c r="J38" s="42">
        <v>0</v>
      </c>
      <c r="K38" s="63">
        <f t="shared" si="4"/>
        <v>782.63</v>
      </c>
      <c r="L38" s="64">
        <f t="shared" si="5"/>
        <v>0.0260659570933902</v>
      </c>
      <c r="M38" s="65">
        <v>0</v>
      </c>
      <c r="N38" s="66">
        <v>782</v>
      </c>
    </row>
    <row r="39" s="1" customFormat="1" ht="27" customHeight="1" spans="1:14">
      <c r="A39" s="14">
        <v>28</v>
      </c>
      <c r="B39" s="14" t="s">
        <v>69</v>
      </c>
      <c r="C39" s="40" t="s">
        <v>95</v>
      </c>
      <c r="D39" s="40" t="s">
        <v>96</v>
      </c>
      <c r="E39" s="41" t="s">
        <v>97</v>
      </c>
      <c r="F39" s="35">
        <v>750.65</v>
      </c>
      <c r="G39" s="15">
        <v>703.45</v>
      </c>
      <c r="H39" s="35"/>
      <c r="I39" s="62">
        <f t="shared" si="0"/>
        <v>703.45</v>
      </c>
      <c r="J39" s="42">
        <v>0</v>
      </c>
      <c r="K39" s="63">
        <f t="shared" si="4"/>
        <v>703.45</v>
      </c>
      <c r="L39" s="64">
        <f t="shared" si="5"/>
        <v>0.0670978747601108</v>
      </c>
      <c r="M39" s="65">
        <v>0</v>
      </c>
      <c r="N39" s="66">
        <v>703</v>
      </c>
    </row>
    <row r="40" s="1" customFormat="1" ht="27" customHeight="1" spans="1:14">
      <c r="A40" s="14">
        <v>29</v>
      </c>
      <c r="B40" s="14" t="s">
        <v>69</v>
      </c>
      <c r="C40" s="40" t="s">
        <v>98</v>
      </c>
      <c r="D40" s="40" t="s">
        <v>96</v>
      </c>
      <c r="E40" s="41" t="s">
        <v>99</v>
      </c>
      <c r="F40" s="35">
        <v>736.3</v>
      </c>
      <c r="G40" s="15">
        <v>713.87</v>
      </c>
      <c r="H40" s="35"/>
      <c r="I40" s="62">
        <f t="shared" si="0"/>
        <v>713.87</v>
      </c>
      <c r="J40" s="42">
        <v>0</v>
      </c>
      <c r="K40" s="63">
        <f t="shared" si="4"/>
        <v>713.87</v>
      </c>
      <c r="L40" s="64">
        <f t="shared" si="5"/>
        <v>0.0314202866068051</v>
      </c>
      <c r="M40" s="65">
        <v>0</v>
      </c>
      <c r="N40" s="66">
        <v>713</v>
      </c>
    </row>
    <row r="41" s="1" customFormat="1" ht="27" customHeight="1" spans="1:14">
      <c r="A41" s="14">
        <v>30</v>
      </c>
      <c r="B41" s="14" t="s">
        <v>69</v>
      </c>
      <c r="C41" s="14" t="s">
        <v>100</v>
      </c>
      <c r="D41" s="40" t="s">
        <v>81</v>
      </c>
      <c r="E41" s="44" t="s">
        <v>101</v>
      </c>
      <c r="F41" s="35">
        <v>447.4</v>
      </c>
      <c r="G41" s="14">
        <v>484.59</v>
      </c>
      <c r="H41" s="35"/>
      <c r="I41" s="62">
        <f t="shared" si="0"/>
        <v>484.59</v>
      </c>
      <c r="J41" s="42">
        <v>0</v>
      </c>
      <c r="K41" s="63">
        <f t="shared" si="4"/>
        <v>484.59</v>
      </c>
      <c r="L41" s="64">
        <f t="shared" si="5"/>
        <v>0.076745289832642</v>
      </c>
      <c r="M41" s="65">
        <v>0</v>
      </c>
      <c r="N41" s="66">
        <v>484</v>
      </c>
    </row>
    <row r="42" s="1" customFormat="1" ht="27" customHeight="1" spans="1:14">
      <c r="A42" s="14">
        <v>31</v>
      </c>
      <c r="B42" s="14" t="s">
        <v>69</v>
      </c>
      <c r="C42" s="14" t="s">
        <v>102</v>
      </c>
      <c r="D42" s="40" t="s">
        <v>103</v>
      </c>
      <c r="E42" s="44" t="s">
        <v>104</v>
      </c>
      <c r="F42" s="35">
        <v>518.1</v>
      </c>
      <c r="G42" s="14">
        <v>514.09</v>
      </c>
      <c r="H42" s="35"/>
      <c r="I42" s="62">
        <f t="shared" si="0"/>
        <v>514.09</v>
      </c>
      <c r="J42" s="42">
        <v>0</v>
      </c>
      <c r="K42" s="63">
        <f t="shared" si="4"/>
        <v>514.09</v>
      </c>
      <c r="L42" s="64">
        <f t="shared" si="5"/>
        <v>0.00780019062810012</v>
      </c>
      <c r="M42" s="65">
        <v>0</v>
      </c>
      <c r="N42" s="66">
        <v>514</v>
      </c>
    </row>
    <row r="43" s="1" customFormat="1" ht="27" customHeight="1" spans="1:14">
      <c r="A43" s="14">
        <v>32</v>
      </c>
      <c r="B43" s="14" t="s">
        <v>105</v>
      </c>
      <c r="C43" s="18" t="s">
        <v>106</v>
      </c>
      <c r="D43" s="18" t="s">
        <v>107</v>
      </c>
      <c r="E43" s="18" t="s">
        <v>108</v>
      </c>
      <c r="F43" s="35">
        <v>950.66</v>
      </c>
      <c r="G43" s="15">
        <v>950.67</v>
      </c>
      <c r="H43" s="35"/>
      <c r="I43" s="62">
        <f t="shared" si="0"/>
        <v>950.67</v>
      </c>
      <c r="J43" s="18">
        <v>0</v>
      </c>
      <c r="K43" s="63">
        <f t="shared" si="4"/>
        <v>950.67</v>
      </c>
      <c r="L43" s="64">
        <f t="shared" si="5"/>
        <v>1.05188971988081e-5</v>
      </c>
      <c r="M43" s="65">
        <v>0</v>
      </c>
      <c r="N43" s="66">
        <v>950</v>
      </c>
    </row>
    <row r="44" s="1" customFormat="1" ht="27" customHeight="1" spans="1:14">
      <c r="A44" s="14">
        <v>33</v>
      </c>
      <c r="B44" s="14" t="s">
        <v>105</v>
      </c>
      <c r="C44" s="18" t="s">
        <v>109</v>
      </c>
      <c r="D44" s="18" t="s">
        <v>107</v>
      </c>
      <c r="E44" s="45" t="s">
        <v>110</v>
      </c>
      <c r="F44" s="35">
        <v>784.41</v>
      </c>
      <c r="G44" s="15">
        <v>788.82</v>
      </c>
      <c r="H44" s="35"/>
      <c r="I44" s="62">
        <f t="shared" si="0"/>
        <v>788.82</v>
      </c>
      <c r="J44" s="18">
        <v>3.7</v>
      </c>
      <c r="K44" s="63">
        <f t="shared" si="4"/>
        <v>785.12</v>
      </c>
      <c r="L44" s="64">
        <f t="shared" si="5"/>
        <v>0.000904320358671332</v>
      </c>
      <c r="M44" s="65">
        <v>0</v>
      </c>
      <c r="N44" s="66">
        <v>785</v>
      </c>
    </row>
    <row r="45" s="1" customFormat="1" ht="27" customHeight="1" spans="1:14">
      <c r="A45" s="14">
        <v>34</v>
      </c>
      <c r="B45" s="14" t="s">
        <v>105</v>
      </c>
      <c r="C45" s="18" t="s">
        <v>111</v>
      </c>
      <c r="D45" s="18" t="s">
        <v>112</v>
      </c>
      <c r="E45" s="45" t="s">
        <v>113</v>
      </c>
      <c r="F45" s="35">
        <v>124.7</v>
      </c>
      <c r="G45" s="15">
        <v>126.79</v>
      </c>
      <c r="H45" s="35"/>
      <c r="I45" s="62">
        <f t="shared" si="0"/>
        <v>126.79</v>
      </c>
      <c r="J45" s="18">
        <v>3</v>
      </c>
      <c r="K45" s="63">
        <f t="shared" si="4"/>
        <v>123.79</v>
      </c>
      <c r="L45" s="64">
        <f t="shared" si="5"/>
        <v>0.00735115922126179</v>
      </c>
      <c r="M45" s="65">
        <v>0</v>
      </c>
      <c r="N45" s="66">
        <v>123</v>
      </c>
    </row>
    <row r="46" s="1" customFormat="1" ht="27" customHeight="1" spans="1:14">
      <c r="A46" s="14">
        <v>35</v>
      </c>
      <c r="B46" s="14" t="s">
        <v>105</v>
      </c>
      <c r="C46" s="46" t="s">
        <v>114</v>
      </c>
      <c r="D46" s="46" t="s">
        <v>115</v>
      </c>
      <c r="E46" s="47" t="s">
        <v>116</v>
      </c>
      <c r="F46" s="35">
        <v>736.76</v>
      </c>
      <c r="G46" s="19">
        <v>815.62</v>
      </c>
      <c r="H46" s="35"/>
      <c r="I46" s="62">
        <f t="shared" si="0"/>
        <v>815.62</v>
      </c>
      <c r="J46" s="46">
        <v>1.34</v>
      </c>
      <c r="K46" s="63">
        <f t="shared" si="4"/>
        <v>814.28</v>
      </c>
      <c r="L46" s="64">
        <f t="shared" si="5"/>
        <v>0.0952006680748637</v>
      </c>
      <c r="M46" s="65">
        <v>0</v>
      </c>
      <c r="N46" s="66">
        <v>814</v>
      </c>
    </row>
    <row r="47" s="1" customFormat="1" ht="27" customHeight="1" spans="1:14">
      <c r="A47" s="14">
        <v>36</v>
      </c>
      <c r="B47" s="14" t="s">
        <v>105</v>
      </c>
      <c r="C47" s="18" t="s">
        <v>117</v>
      </c>
      <c r="D47" s="18" t="s">
        <v>115</v>
      </c>
      <c r="E47" s="18" t="s">
        <v>118</v>
      </c>
      <c r="F47" s="35">
        <v>778.9</v>
      </c>
      <c r="G47" s="15">
        <v>738.65</v>
      </c>
      <c r="H47" s="35"/>
      <c r="I47" s="62">
        <f t="shared" si="0"/>
        <v>738.65</v>
      </c>
      <c r="J47" s="18">
        <v>4.64</v>
      </c>
      <c r="K47" s="63">
        <f t="shared" si="4"/>
        <v>734.01</v>
      </c>
      <c r="L47" s="64">
        <f t="shared" si="5"/>
        <v>0.0611572049427119</v>
      </c>
      <c r="M47" s="65">
        <v>0</v>
      </c>
      <c r="N47" s="66">
        <v>734</v>
      </c>
    </row>
    <row r="48" s="1" customFormat="1" ht="27" customHeight="1" spans="1:14">
      <c r="A48" s="21">
        <v>37</v>
      </c>
      <c r="B48" s="21" t="s">
        <v>105</v>
      </c>
      <c r="C48" s="46" t="s">
        <v>119</v>
      </c>
      <c r="D48" s="46" t="s">
        <v>115</v>
      </c>
      <c r="E48" s="48" t="s">
        <v>120</v>
      </c>
      <c r="F48" s="37">
        <v>1764.85</v>
      </c>
      <c r="G48" s="35">
        <v>806.56</v>
      </c>
      <c r="H48" s="35"/>
      <c r="I48" s="62">
        <f t="shared" si="0"/>
        <v>806.56</v>
      </c>
      <c r="J48" s="46">
        <v>11.6</v>
      </c>
      <c r="K48" s="68">
        <v>1734.13</v>
      </c>
      <c r="L48" s="69">
        <f t="shared" si="5"/>
        <v>0.0177149348664747</v>
      </c>
      <c r="M48" s="70">
        <v>0</v>
      </c>
      <c r="N48" s="71">
        <v>1734</v>
      </c>
    </row>
    <row r="49" s="1" customFormat="1" ht="27" customHeight="1" spans="1:14">
      <c r="A49" s="29"/>
      <c r="B49" s="29"/>
      <c r="C49" s="49"/>
      <c r="D49" s="49"/>
      <c r="E49" s="50">
        <v>10957218</v>
      </c>
      <c r="F49" s="39"/>
      <c r="G49" s="35">
        <v>939.17</v>
      </c>
      <c r="H49" s="35"/>
      <c r="I49" s="62">
        <f t="shared" si="0"/>
        <v>939.17</v>
      </c>
      <c r="J49" s="49"/>
      <c r="K49" s="78"/>
      <c r="L49" s="79"/>
      <c r="M49" s="80"/>
      <c r="N49" s="81">
        <v>0</v>
      </c>
    </row>
    <row r="50" s="1" customFormat="1" ht="27" customHeight="1" spans="1:14">
      <c r="A50" s="14">
        <v>38</v>
      </c>
      <c r="B50" s="14" t="s">
        <v>105</v>
      </c>
      <c r="C50" s="46" t="s">
        <v>121</v>
      </c>
      <c r="D50" s="46" t="s">
        <v>122</v>
      </c>
      <c r="E50" s="46" t="s">
        <v>123</v>
      </c>
      <c r="F50" s="35">
        <v>525.99</v>
      </c>
      <c r="G50" s="15">
        <v>525.99</v>
      </c>
      <c r="H50" s="35"/>
      <c r="I50" s="62">
        <f t="shared" si="0"/>
        <v>525.99</v>
      </c>
      <c r="J50" s="46">
        <v>4.59</v>
      </c>
      <c r="K50" s="63">
        <f t="shared" si="4"/>
        <v>521.4</v>
      </c>
      <c r="L50" s="64">
        <f>ABS(K50-F50)/K50</f>
        <v>0.0088032220943614</v>
      </c>
      <c r="M50" s="65">
        <v>0</v>
      </c>
      <c r="N50" s="66">
        <v>521</v>
      </c>
    </row>
    <row r="51" s="1" customFormat="1" ht="27" customHeight="1" spans="1:14">
      <c r="A51" s="21">
        <v>39</v>
      </c>
      <c r="B51" s="21" t="s">
        <v>105</v>
      </c>
      <c r="C51" s="46" t="s">
        <v>124</v>
      </c>
      <c r="D51" s="46" t="s">
        <v>125</v>
      </c>
      <c r="E51" s="18">
        <v>10765537</v>
      </c>
      <c r="F51" s="37">
        <v>366.2</v>
      </c>
      <c r="G51" s="15">
        <v>413.26</v>
      </c>
      <c r="H51" s="35"/>
      <c r="I51" s="62">
        <f t="shared" si="0"/>
        <v>413.26</v>
      </c>
      <c r="J51" s="46">
        <v>424.89</v>
      </c>
      <c r="K51" s="68">
        <v>363.94</v>
      </c>
      <c r="L51" s="69">
        <f>ABS(K51-F51)/K51</f>
        <v>0.0062098148046381</v>
      </c>
      <c r="M51" s="70">
        <v>0</v>
      </c>
      <c r="N51" s="71">
        <v>363</v>
      </c>
    </row>
    <row r="52" s="1" customFormat="1" ht="27" customHeight="1" spans="1:14">
      <c r="A52" s="29"/>
      <c r="B52" s="29"/>
      <c r="C52" s="49"/>
      <c r="D52" s="49"/>
      <c r="E52" s="18" t="s">
        <v>126</v>
      </c>
      <c r="F52" s="39"/>
      <c r="G52" s="15">
        <v>375.57</v>
      </c>
      <c r="H52" s="35"/>
      <c r="I52" s="62">
        <f t="shared" si="0"/>
        <v>375.57</v>
      </c>
      <c r="J52" s="49"/>
      <c r="K52" s="78"/>
      <c r="L52" s="79"/>
      <c r="M52" s="80"/>
      <c r="N52" s="81">
        <v>0</v>
      </c>
    </row>
    <row r="53" s="1" customFormat="1" ht="27" customHeight="1" spans="1:14">
      <c r="A53" s="14">
        <v>40</v>
      </c>
      <c r="B53" s="14" t="s">
        <v>105</v>
      </c>
      <c r="C53" s="18" t="s">
        <v>127</v>
      </c>
      <c r="D53" s="18" t="s">
        <v>125</v>
      </c>
      <c r="E53" s="18" t="s">
        <v>128</v>
      </c>
      <c r="F53" s="35">
        <v>951.22</v>
      </c>
      <c r="G53" s="35">
        <v>948.45</v>
      </c>
      <c r="H53" s="35"/>
      <c r="I53" s="62">
        <f t="shared" si="0"/>
        <v>948.45</v>
      </c>
      <c r="J53" s="18">
        <v>0.6</v>
      </c>
      <c r="K53" s="63">
        <f t="shared" si="4"/>
        <v>947.85</v>
      </c>
      <c r="L53" s="64">
        <f>ABS(K53-F53)/K53</f>
        <v>0.00355541488632168</v>
      </c>
      <c r="M53" s="65">
        <v>0</v>
      </c>
      <c r="N53" s="66">
        <v>947</v>
      </c>
    </row>
    <row r="54" s="1" customFormat="1" ht="27" customHeight="1" spans="1:14">
      <c r="A54" s="14">
        <v>41</v>
      </c>
      <c r="B54" s="14" t="s">
        <v>105</v>
      </c>
      <c r="C54" s="46" t="s">
        <v>129</v>
      </c>
      <c r="D54" s="46" t="s">
        <v>130</v>
      </c>
      <c r="E54" s="46" t="s">
        <v>131</v>
      </c>
      <c r="F54" s="35">
        <v>299.9</v>
      </c>
      <c r="G54" s="35">
        <v>376.29</v>
      </c>
      <c r="H54" s="35"/>
      <c r="I54" s="62">
        <f t="shared" si="0"/>
        <v>376.29</v>
      </c>
      <c r="J54" s="46">
        <v>102.57</v>
      </c>
      <c r="K54" s="63">
        <f t="shared" si="4"/>
        <v>273.72</v>
      </c>
      <c r="L54" s="64">
        <f>ABS(K54-F54)/K54</f>
        <v>0.0956451848604411</v>
      </c>
      <c r="M54" s="65">
        <v>0</v>
      </c>
      <c r="N54" s="66">
        <v>273</v>
      </c>
    </row>
    <row r="55" s="1" customFormat="1" ht="27" customHeight="1" spans="1:14">
      <c r="A55" s="14">
        <v>42</v>
      </c>
      <c r="B55" s="14" t="s">
        <v>105</v>
      </c>
      <c r="C55" s="46" t="s">
        <v>132</v>
      </c>
      <c r="D55" s="46" t="s">
        <v>133</v>
      </c>
      <c r="E55" s="46" t="s">
        <v>134</v>
      </c>
      <c r="F55" s="35">
        <v>779.8</v>
      </c>
      <c r="G55" s="19">
        <v>904.67</v>
      </c>
      <c r="H55" s="35"/>
      <c r="I55" s="62">
        <f t="shared" si="0"/>
        <v>904.67</v>
      </c>
      <c r="J55" s="46">
        <v>140</v>
      </c>
      <c r="K55" s="63">
        <f t="shared" si="4"/>
        <v>764.67</v>
      </c>
      <c r="L55" s="64">
        <f>ABS(K55-F55)/K55</f>
        <v>0.0197863130500739</v>
      </c>
      <c r="M55" s="65">
        <v>0</v>
      </c>
      <c r="N55" s="66">
        <v>764</v>
      </c>
    </row>
    <row r="56" s="1" customFormat="1" ht="27" customHeight="1" spans="1:14">
      <c r="A56" s="21">
        <v>43</v>
      </c>
      <c r="B56" s="21" t="s">
        <v>105</v>
      </c>
      <c r="C56" s="46" t="s">
        <v>135</v>
      </c>
      <c r="D56" s="46" t="s">
        <v>136</v>
      </c>
      <c r="E56" s="18" t="s">
        <v>137</v>
      </c>
      <c r="F56" s="37">
        <v>1571</v>
      </c>
      <c r="G56" s="15">
        <v>799.65</v>
      </c>
      <c r="H56" s="35"/>
      <c r="I56" s="62">
        <f t="shared" si="0"/>
        <v>799.65</v>
      </c>
      <c r="J56" s="46">
        <v>152.41</v>
      </c>
      <c r="K56" s="68">
        <f>I56+I57+I58-J56</f>
        <v>1641.75</v>
      </c>
      <c r="L56" s="69">
        <f>ABS(K56-F56)/K56</f>
        <v>0.0430942591746612</v>
      </c>
      <c r="M56" s="70">
        <v>0</v>
      </c>
      <c r="N56" s="71">
        <v>1641</v>
      </c>
    </row>
    <row r="57" s="1" customFormat="1" ht="27" customHeight="1" spans="1:14">
      <c r="A57" s="25"/>
      <c r="B57" s="25"/>
      <c r="C57" s="51"/>
      <c r="D57" s="51"/>
      <c r="E57" s="18" t="s">
        <v>138</v>
      </c>
      <c r="F57" s="43"/>
      <c r="G57" s="35">
        <v>622.32</v>
      </c>
      <c r="H57" s="35"/>
      <c r="I57" s="62">
        <f t="shared" si="0"/>
        <v>622.32</v>
      </c>
      <c r="J57" s="51"/>
      <c r="K57" s="73"/>
      <c r="L57" s="74"/>
      <c r="M57" s="75"/>
      <c r="N57" s="76"/>
    </row>
    <row r="58" s="1" customFormat="1" ht="27" customHeight="1" spans="1:14">
      <c r="A58" s="29"/>
      <c r="B58" s="29"/>
      <c r="C58" s="49"/>
      <c r="D58" s="49"/>
      <c r="E58" s="18" t="s">
        <v>139</v>
      </c>
      <c r="F58" s="39"/>
      <c r="G58" s="15">
        <v>372.19</v>
      </c>
      <c r="H58" s="35"/>
      <c r="I58" s="62">
        <f t="shared" si="0"/>
        <v>372.19</v>
      </c>
      <c r="J58" s="49"/>
      <c r="K58" s="78"/>
      <c r="L58" s="79"/>
      <c r="M58" s="80"/>
      <c r="N58" s="76"/>
    </row>
    <row r="59" s="1" customFormat="1" ht="27" customHeight="1" spans="1:14">
      <c r="A59" s="21">
        <v>44</v>
      </c>
      <c r="B59" s="21" t="s">
        <v>105</v>
      </c>
      <c r="C59" s="46" t="s">
        <v>140</v>
      </c>
      <c r="D59" s="46" t="s">
        <v>112</v>
      </c>
      <c r="E59" s="18" t="s">
        <v>141</v>
      </c>
      <c r="F59" s="37">
        <v>1224.85</v>
      </c>
      <c r="G59" s="35">
        <v>893.26</v>
      </c>
      <c r="H59" s="35"/>
      <c r="I59" s="62">
        <f t="shared" si="0"/>
        <v>893.26</v>
      </c>
      <c r="J59" s="46">
        <v>392.3</v>
      </c>
      <c r="K59" s="68">
        <f>I59+I60-J59</f>
        <v>1237.16</v>
      </c>
      <c r="L59" s="69">
        <f>ABS(K59-F59)/K59</f>
        <v>0.00995020854214505</v>
      </c>
      <c r="M59" s="70">
        <v>0</v>
      </c>
      <c r="N59" s="71">
        <v>1237</v>
      </c>
    </row>
    <row r="60" s="1" customFormat="1" ht="27" customHeight="1" spans="1:14">
      <c r="A60" s="29"/>
      <c r="B60" s="29"/>
      <c r="C60" s="49"/>
      <c r="D60" s="49"/>
      <c r="E60" s="18" t="s">
        <v>142</v>
      </c>
      <c r="F60" s="39"/>
      <c r="G60" s="15">
        <v>736.2</v>
      </c>
      <c r="H60" s="35"/>
      <c r="I60" s="62">
        <f t="shared" si="0"/>
        <v>736.2</v>
      </c>
      <c r="J60" s="49"/>
      <c r="K60" s="78"/>
      <c r="L60" s="79"/>
      <c r="M60" s="80"/>
      <c r="N60" s="81"/>
    </row>
    <row r="61" s="1" customFormat="1" ht="27" customHeight="1" spans="1:14">
      <c r="A61" s="14">
        <v>45</v>
      </c>
      <c r="B61" s="14" t="s">
        <v>105</v>
      </c>
      <c r="C61" s="15" t="s">
        <v>143</v>
      </c>
      <c r="D61" s="30" t="s">
        <v>112</v>
      </c>
      <c r="E61" s="17" t="s">
        <v>144</v>
      </c>
      <c r="F61" s="35">
        <v>64.92</v>
      </c>
      <c r="G61" s="15">
        <v>171.69</v>
      </c>
      <c r="H61" s="35"/>
      <c r="I61" s="62">
        <f t="shared" si="0"/>
        <v>171.69</v>
      </c>
      <c r="J61" s="48">
        <v>109.8</v>
      </c>
      <c r="K61" s="63">
        <f t="shared" si="4"/>
        <v>61.89</v>
      </c>
      <c r="L61" s="64">
        <f t="shared" ref="L61:L71" si="6">ABS(K61-F61)/K61</f>
        <v>0.0489578284052351</v>
      </c>
      <c r="M61" s="65">
        <v>0</v>
      </c>
      <c r="N61" s="66">
        <v>61</v>
      </c>
    </row>
    <row r="62" s="1" customFormat="1" ht="27" customHeight="1" spans="1:14">
      <c r="A62" s="14">
        <v>46</v>
      </c>
      <c r="B62" s="14" t="s">
        <v>105</v>
      </c>
      <c r="C62" s="15" t="s">
        <v>145</v>
      </c>
      <c r="D62" s="30" t="s">
        <v>112</v>
      </c>
      <c r="E62" s="17" t="s">
        <v>146</v>
      </c>
      <c r="F62" s="35">
        <v>797.61</v>
      </c>
      <c r="G62" s="15">
        <v>1011.52</v>
      </c>
      <c r="H62" s="35"/>
      <c r="I62" s="62">
        <f t="shared" si="0"/>
        <v>1011.52</v>
      </c>
      <c r="J62" s="48">
        <v>182.5</v>
      </c>
      <c r="K62" s="63">
        <f t="shared" si="4"/>
        <v>829.02</v>
      </c>
      <c r="L62" s="64">
        <f t="shared" si="6"/>
        <v>0.0378881088514149</v>
      </c>
      <c r="M62" s="65">
        <v>0</v>
      </c>
      <c r="N62" s="66">
        <v>829</v>
      </c>
    </row>
    <row r="63" s="1" customFormat="1" ht="27" customHeight="1" spans="1:14">
      <c r="A63" s="14">
        <v>47</v>
      </c>
      <c r="B63" s="14" t="s">
        <v>147</v>
      </c>
      <c r="C63" s="31" t="s">
        <v>148</v>
      </c>
      <c r="D63" s="31" t="s">
        <v>149</v>
      </c>
      <c r="E63" s="31" t="s">
        <v>150</v>
      </c>
      <c r="F63" s="35">
        <v>656.96</v>
      </c>
      <c r="G63" s="35">
        <v>673.02</v>
      </c>
      <c r="H63" s="35"/>
      <c r="I63" s="62">
        <f t="shared" si="0"/>
        <v>673.02</v>
      </c>
      <c r="J63" s="84">
        <v>0</v>
      </c>
      <c r="K63" s="63">
        <f t="shared" si="4"/>
        <v>673.02</v>
      </c>
      <c r="L63" s="64">
        <f t="shared" si="6"/>
        <v>0.0238625895218566</v>
      </c>
      <c r="M63" s="65">
        <v>0</v>
      </c>
      <c r="N63" s="66">
        <v>673</v>
      </c>
    </row>
    <row r="64" s="1" customFormat="1" ht="27" customHeight="1" spans="1:14">
      <c r="A64" s="14">
        <v>48</v>
      </c>
      <c r="B64" s="14" t="s">
        <v>147</v>
      </c>
      <c r="C64" s="31" t="s">
        <v>151</v>
      </c>
      <c r="D64" s="31" t="s">
        <v>152</v>
      </c>
      <c r="E64" s="31">
        <v>10765320</v>
      </c>
      <c r="F64" s="35">
        <v>309.31</v>
      </c>
      <c r="G64" s="31">
        <v>301.61</v>
      </c>
      <c r="H64" s="35"/>
      <c r="I64" s="62">
        <f t="shared" si="0"/>
        <v>301.61</v>
      </c>
      <c r="J64" s="84"/>
      <c r="K64" s="63">
        <f t="shared" si="4"/>
        <v>301.61</v>
      </c>
      <c r="L64" s="64">
        <f t="shared" si="6"/>
        <v>0.0255296575047246</v>
      </c>
      <c r="M64" s="65">
        <v>0</v>
      </c>
      <c r="N64" s="66">
        <v>301</v>
      </c>
    </row>
    <row r="65" s="1" customFormat="1" ht="27" customHeight="1" spans="1:14">
      <c r="A65" s="14">
        <v>49</v>
      </c>
      <c r="B65" s="14" t="s">
        <v>147</v>
      </c>
      <c r="C65" s="31" t="s">
        <v>153</v>
      </c>
      <c r="D65" s="31" t="s">
        <v>154</v>
      </c>
      <c r="E65" s="31" t="s">
        <v>155</v>
      </c>
      <c r="F65" s="35">
        <v>884.7</v>
      </c>
      <c r="G65" s="84">
        <v>895.53</v>
      </c>
      <c r="H65" s="35"/>
      <c r="I65" s="62">
        <f t="shared" si="0"/>
        <v>895.53</v>
      </c>
      <c r="J65" s="84"/>
      <c r="K65" s="63">
        <f t="shared" si="4"/>
        <v>895.53</v>
      </c>
      <c r="L65" s="64">
        <f t="shared" si="6"/>
        <v>0.0120933972061237</v>
      </c>
      <c r="M65" s="65">
        <v>0</v>
      </c>
      <c r="N65" s="66">
        <v>895</v>
      </c>
    </row>
    <row r="66" s="1" customFormat="1" ht="27" customHeight="1" spans="1:14">
      <c r="A66" s="14">
        <v>50</v>
      </c>
      <c r="B66" s="14" t="s">
        <v>147</v>
      </c>
      <c r="C66" s="31" t="s">
        <v>156</v>
      </c>
      <c r="D66" s="31" t="s">
        <v>157</v>
      </c>
      <c r="E66" s="31">
        <v>10765311</v>
      </c>
      <c r="F66" s="35">
        <v>839.1</v>
      </c>
      <c r="G66" s="85">
        <v>819.58</v>
      </c>
      <c r="H66" s="35"/>
      <c r="I66" s="62">
        <f t="shared" si="0"/>
        <v>819.58</v>
      </c>
      <c r="J66" s="84"/>
      <c r="K66" s="63">
        <f t="shared" si="4"/>
        <v>819.58</v>
      </c>
      <c r="L66" s="64">
        <f t="shared" si="6"/>
        <v>0.0238170770394592</v>
      </c>
      <c r="M66" s="65">
        <v>0</v>
      </c>
      <c r="N66" s="66">
        <v>819</v>
      </c>
    </row>
    <row r="67" s="1" customFormat="1" ht="27" customHeight="1" spans="1:14">
      <c r="A67" s="14">
        <v>51</v>
      </c>
      <c r="B67" s="14" t="s">
        <v>147</v>
      </c>
      <c r="C67" s="31" t="s">
        <v>158</v>
      </c>
      <c r="D67" s="31" t="s">
        <v>159</v>
      </c>
      <c r="E67" s="86" t="s">
        <v>160</v>
      </c>
      <c r="F67" s="35">
        <v>889.2</v>
      </c>
      <c r="G67" s="35">
        <v>867.31</v>
      </c>
      <c r="H67" s="35"/>
      <c r="I67" s="62">
        <f t="shared" si="0"/>
        <v>867.31</v>
      </c>
      <c r="J67" s="84"/>
      <c r="K67" s="63">
        <f t="shared" si="4"/>
        <v>867.31</v>
      </c>
      <c r="L67" s="64">
        <f t="shared" si="6"/>
        <v>0.0252389572355906</v>
      </c>
      <c r="M67" s="65">
        <v>0</v>
      </c>
      <c r="N67" s="66">
        <v>867</v>
      </c>
    </row>
    <row r="68" s="1" customFormat="1" ht="27" customHeight="1" spans="1:14">
      <c r="A68" s="14">
        <v>52</v>
      </c>
      <c r="B68" s="14" t="s">
        <v>147</v>
      </c>
      <c r="C68" s="31" t="s">
        <v>161</v>
      </c>
      <c r="D68" s="31" t="s">
        <v>162</v>
      </c>
      <c r="E68" s="31" t="s">
        <v>163</v>
      </c>
      <c r="F68" s="35">
        <v>681.4</v>
      </c>
      <c r="G68" s="84">
        <v>663.57</v>
      </c>
      <c r="H68" s="35"/>
      <c r="I68" s="62">
        <f t="shared" ref="I68:I131" si="7">G68+H68</f>
        <v>663.57</v>
      </c>
      <c r="J68" s="84"/>
      <c r="K68" s="63">
        <f t="shared" si="4"/>
        <v>663.57</v>
      </c>
      <c r="L68" s="64">
        <f t="shared" si="6"/>
        <v>0.026869810268698</v>
      </c>
      <c r="M68" s="65">
        <v>0</v>
      </c>
      <c r="N68" s="66">
        <v>663</v>
      </c>
    </row>
    <row r="69" s="1" customFormat="1" ht="27" customHeight="1" spans="1:14">
      <c r="A69" s="14">
        <v>53</v>
      </c>
      <c r="B69" s="14" t="s">
        <v>147</v>
      </c>
      <c r="C69" s="31" t="s">
        <v>164</v>
      </c>
      <c r="D69" s="31" t="s">
        <v>165</v>
      </c>
      <c r="E69" s="31" t="s">
        <v>166</v>
      </c>
      <c r="F69" s="35">
        <v>607.67</v>
      </c>
      <c r="G69" s="84">
        <v>604.54</v>
      </c>
      <c r="H69" s="35"/>
      <c r="I69" s="62">
        <f t="shared" si="7"/>
        <v>604.54</v>
      </c>
      <c r="J69" s="84"/>
      <c r="K69" s="63">
        <f t="shared" ref="K69:K100" si="8">I69-J69</f>
        <v>604.54</v>
      </c>
      <c r="L69" s="64">
        <f t="shared" si="6"/>
        <v>0.00517749032322095</v>
      </c>
      <c r="M69" s="65">
        <v>0</v>
      </c>
      <c r="N69" s="66">
        <v>604</v>
      </c>
    </row>
    <row r="70" s="1" customFormat="1" ht="27" customHeight="1" spans="1:14">
      <c r="A70" s="14">
        <v>54</v>
      </c>
      <c r="B70" s="14" t="s">
        <v>147</v>
      </c>
      <c r="C70" s="31" t="s">
        <v>167</v>
      </c>
      <c r="D70" s="31" t="s">
        <v>168</v>
      </c>
      <c r="E70" s="31" t="s">
        <v>169</v>
      </c>
      <c r="F70" s="37">
        <v>845.3</v>
      </c>
      <c r="G70" s="84">
        <v>812.18</v>
      </c>
      <c r="H70" s="35"/>
      <c r="I70" s="62">
        <f t="shared" si="7"/>
        <v>812.18</v>
      </c>
      <c r="J70" s="84"/>
      <c r="K70" s="63">
        <f t="shared" si="8"/>
        <v>812.18</v>
      </c>
      <c r="L70" s="64">
        <f t="shared" si="6"/>
        <v>0.0407791376295895</v>
      </c>
      <c r="M70" s="65">
        <v>0</v>
      </c>
      <c r="N70" s="66">
        <v>812</v>
      </c>
    </row>
    <row r="71" s="1" customFormat="1" ht="27" customHeight="1" spans="1:14">
      <c r="A71" s="21">
        <v>55</v>
      </c>
      <c r="B71" s="14" t="s">
        <v>147</v>
      </c>
      <c r="C71" s="87" t="s">
        <v>170</v>
      </c>
      <c r="D71" s="87" t="s">
        <v>171</v>
      </c>
      <c r="E71" s="31" t="s">
        <v>172</v>
      </c>
      <c r="F71" s="88">
        <v>958.79</v>
      </c>
      <c r="G71" s="35">
        <v>649.67</v>
      </c>
      <c r="H71" s="35"/>
      <c r="I71" s="62">
        <f t="shared" si="7"/>
        <v>649.67</v>
      </c>
      <c r="J71" s="84"/>
      <c r="K71" s="68">
        <f>I71+I72</f>
        <v>957.02</v>
      </c>
      <c r="L71" s="69">
        <f t="shared" si="6"/>
        <v>0.00184949112871202</v>
      </c>
      <c r="M71" s="70">
        <v>0</v>
      </c>
      <c r="N71" s="71">
        <v>957</v>
      </c>
    </row>
    <row r="72" s="1" customFormat="1" ht="27" customHeight="1" spans="1:14">
      <c r="A72" s="29"/>
      <c r="B72" s="14" t="s">
        <v>147</v>
      </c>
      <c r="C72" s="89"/>
      <c r="D72" s="89"/>
      <c r="E72" s="31" t="s">
        <v>173</v>
      </c>
      <c r="F72" s="90"/>
      <c r="G72" s="31">
        <v>307.35</v>
      </c>
      <c r="H72" s="35"/>
      <c r="I72" s="62">
        <f t="shared" si="7"/>
        <v>307.35</v>
      </c>
      <c r="J72" s="84"/>
      <c r="K72" s="78"/>
      <c r="L72" s="79"/>
      <c r="M72" s="80"/>
      <c r="N72" s="81"/>
    </row>
    <row r="73" s="1" customFormat="1" ht="27" customHeight="1" spans="1:14">
      <c r="A73" s="14">
        <v>56</v>
      </c>
      <c r="B73" s="14" t="s">
        <v>147</v>
      </c>
      <c r="C73" s="31" t="s">
        <v>174</v>
      </c>
      <c r="D73" s="31" t="s">
        <v>175</v>
      </c>
      <c r="E73" s="31">
        <v>10765580</v>
      </c>
      <c r="F73" s="39">
        <v>974.93</v>
      </c>
      <c r="G73" s="35">
        <v>966.87</v>
      </c>
      <c r="H73" s="35"/>
      <c r="I73" s="62">
        <f t="shared" si="7"/>
        <v>966.87</v>
      </c>
      <c r="J73" s="84"/>
      <c r="K73" s="63">
        <f t="shared" si="8"/>
        <v>966.87</v>
      </c>
      <c r="L73" s="64">
        <f t="shared" ref="L73:L99" si="9">ABS(K73-F73)/K73</f>
        <v>0.00833617756265056</v>
      </c>
      <c r="M73" s="65">
        <v>0</v>
      </c>
      <c r="N73" s="66">
        <v>966</v>
      </c>
    </row>
    <row r="74" s="1" customFormat="1" ht="27" customHeight="1" spans="1:14">
      <c r="A74" s="14">
        <v>57</v>
      </c>
      <c r="B74" s="14" t="s">
        <v>147</v>
      </c>
      <c r="C74" s="31" t="s">
        <v>176</v>
      </c>
      <c r="D74" s="31" t="s">
        <v>177</v>
      </c>
      <c r="E74" s="31" t="s">
        <v>178</v>
      </c>
      <c r="F74" s="35">
        <v>376</v>
      </c>
      <c r="G74" s="31">
        <v>527.84</v>
      </c>
      <c r="H74" s="35"/>
      <c r="I74" s="62">
        <f t="shared" si="7"/>
        <v>527.84</v>
      </c>
      <c r="J74" s="84">
        <v>115.76</v>
      </c>
      <c r="K74" s="63">
        <f t="shared" si="8"/>
        <v>412.08</v>
      </c>
      <c r="L74" s="64">
        <f t="shared" si="9"/>
        <v>0.08755581440497</v>
      </c>
      <c r="M74" s="65">
        <v>0</v>
      </c>
      <c r="N74" s="66">
        <v>412</v>
      </c>
    </row>
    <row r="75" s="1" customFormat="1" ht="27" customHeight="1" spans="1:14">
      <c r="A75" s="14">
        <v>58</v>
      </c>
      <c r="B75" s="14" t="s">
        <v>147</v>
      </c>
      <c r="C75" s="31" t="s">
        <v>179</v>
      </c>
      <c r="D75" s="31" t="s">
        <v>180</v>
      </c>
      <c r="E75" s="31" t="s">
        <v>181</v>
      </c>
      <c r="F75" s="35">
        <v>394.2</v>
      </c>
      <c r="G75" s="31">
        <v>415.74</v>
      </c>
      <c r="H75" s="35"/>
      <c r="I75" s="62">
        <f t="shared" si="7"/>
        <v>415.74</v>
      </c>
      <c r="J75" s="84"/>
      <c r="K75" s="63">
        <f t="shared" si="8"/>
        <v>415.74</v>
      </c>
      <c r="L75" s="64">
        <f t="shared" si="9"/>
        <v>0.0518112281714534</v>
      </c>
      <c r="M75" s="65">
        <v>0</v>
      </c>
      <c r="N75" s="66">
        <v>415</v>
      </c>
    </row>
    <row r="76" s="1" customFormat="1" ht="27" customHeight="1" spans="1:14">
      <c r="A76" s="14">
        <v>59</v>
      </c>
      <c r="B76" s="14" t="s">
        <v>147</v>
      </c>
      <c r="C76" s="31" t="s">
        <v>182</v>
      </c>
      <c r="D76" s="31" t="s">
        <v>183</v>
      </c>
      <c r="E76" s="31" t="s">
        <v>184</v>
      </c>
      <c r="F76" s="35">
        <v>415</v>
      </c>
      <c r="G76" s="35">
        <v>633.85</v>
      </c>
      <c r="H76" s="35"/>
      <c r="I76" s="62">
        <f t="shared" si="7"/>
        <v>633.85</v>
      </c>
      <c r="J76" s="84">
        <v>212.78</v>
      </c>
      <c r="K76" s="63">
        <f t="shared" si="8"/>
        <v>421.07</v>
      </c>
      <c r="L76" s="64">
        <f t="shared" si="9"/>
        <v>0.0144156553542168</v>
      </c>
      <c r="M76" s="65">
        <v>0</v>
      </c>
      <c r="N76" s="66">
        <v>421</v>
      </c>
    </row>
    <row r="77" s="1" customFormat="1" ht="27" customHeight="1" spans="1:14">
      <c r="A77" s="14">
        <v>60</v>
      </c>
      <c r="B77" s="14" t="s">
        <v>147</v>
      </c>
      <c r="C77" s="31" t="s">
        <v>185</v>
      </c>
      <c r="D77" s="31" t="s">
        <v>186</v>
      </c>
      <c r="E77" s="31">
        <v>10765588</v>
      </c>
      <c r="F77" s="35">
        <v>886.16</v>
      </c>
      <c r="G77" s="84">
        <v>884.45</v>
      </c>
      <c r="H77" s="35"/>
      <c r="I77" s="62">
        <f t="shared" si="7"/>
        <v>884.45</v>
      </c>
      <c r="J77" s="84"/>
      <c r="K77" s="63">
        <f t="shared" si="8"/>
        <v>884.45</v>
      </c>
      <c r="L77" s="64">
        <f t="shared" si="9"/>
        <v>0.00193340494092365</v>
      </c>
      <c r="M77" s="65">
        <v>0</v>
      </c>
      <c r="N77" s="66">
        <v>884</v>
      </c>
    </row>
    <row r="78" s="1" customFormat="1" ht="27" customHeight="1" spans="1:14">
      <c r="A78" s="14">
        <v>61</v>
      </c>
      <c r="B78" s="14" t="s">
        <v>147</v>
      </c>
      <c r="C78" s="31" t="s">
        <v>187</v>
      </c>
      <c r="D78" s="31" t="s">
        <v>188</v>
      </c>
      <c r="E78" s="31" t="s">
        <v>189</v>
      </c>
      <c r="F78" s="35">
        <v>706.87</v>
      </c>
      <c r="G78" s="84">
        <v>681.9</v>
      </c>
      <c r="H78" s="35"/>
      <c r="I78" s="62">
        <f t="shared" si="7"/>
        <v>681.9</v>
      </c>
      <c r="J78" s="84"/>
      <c r="K78" s="63">
        <f t="shared" si="8"/>
        <v>681.9</v>
      </c>
      <c r="L78" s="64">
        <f t="shared" si="9"/>
        <v>0.0366182724739698</v>
      </c>
      <c r="M78" s="65">
        <v>0</v>
      </c>
      <c r="N78" s="66">
        <v>681</v>
      </c>
    </row>
    <row r="79" s="1" customFormat="1" ht="27" customHeight="1" spans="1:14">
      <c r="A79" s="14">
        <v>62</v>
      </c>
      <c r="B79" s="14" t="s">
        <v>147</v>
      </c>
      <c r="C79" s="31" t="s">
        <v>190</v>
      </c>
      <c r="D79" s="31" t="s">
        <v>191</v>
      </c>
      <c r="E79" s="31">
        <v>10765721</v>
      </c>
      <c r="F79" s="35">
        <v>425.95</v>
      </c>
      <c r="G79" s="31">
        <v>400.97</v>
      </c>
      <c r="H79" s="35"/>
      <c r="I79" s="62">
        <f t="shared" si="7"/>
        <v>400.97</v>
      </c>
      <c r="J79" s="84"/>
      <c r="K79" s="63">
        <f t="shared" si="8"/>
        <v>400.97</v>
      </c>
      <c r="L79" s="64">
        <f t="shared" si="9"/>
        <v>0.0622989251066164</v>
      </c>
      <c r="M79" s="65">
        <v>0</v>
      </c>
      <c r="N79" s="66">
        <v>400</v>
      </c>
    </row>
    <row r="80" s="1" customFormat="1" ht="27" customHeight="1" spans="1:14">
      <c r="A80" s="14">
        <v>63</v>
      </c>
      <c r="B80" s="14" t="s">
        <v>147</v>
      </c>
      <c r="C80" s="31" t="s">
        <v>192</v>
      </c>
      <c r="D80" s="31" t="s">
        <v>193</v>
      </c>
      <c r="E80" s="31" t="s">
        <v>194</v>
      </c>
      <c r="F80" s="35">
        <v>334.5</v>
      </c>
      <c r="G80" s="35">
        <v>328.35</v>
      </c>
      <c r="H80" s="35"/>
      <c r="I80" s="62">
        <f t="shared" si="7"/>
        <v>328.35</v>
      </c>
      <c r="J80" s="84"/>
      <c r="K80" s="63">
        <f t="shared" si="8"/>
        <v>328.35</v>
      </c>
      <c r="L80" s="64">
        <f t="shared" si="9"/>
        <v>0.018730013704888</v>
      </c>
      <c r="M80" s="65">
        <v>0</v>
      </c>
      <c r="N80" s="66">
        <v>328</v>
      </c>
    </row>
    <row r="81" s="1" customFormat="1" ht="27" customHeight="1" spans="1:14">
      <c r="A81" s="14">
        <v>64</v>
      </c>
      <c r="B81" s="14" t="s">
        <v>147</v>
      </c>
      <c r="C81" s="31" t="s">
        <v>195</v>
      </c>
      <c r="D81" s="31" t="s">
        <v>196</v>
      </c>
      <c r="E81" s="31" t="s">
        <v>197</v>
      </c>
      <c r="F81" s="91">
        <v>514.48</v>
      </c>
      <c r="G81" s="35">
        <v>487.6</v>
      </c>
      <c r="H81" s="35"/>
      <c r="I81" s="62">
        <f t="shared" si="7"/>
        <v>487.6</v>
      </c>
      <c r="J81" s="84"/>
      <c r="K81" s="63">
        <f t="shared" si="8"/>
        <v>487.6</v>
      </c>
      <c r="L81" s="64">
        <f t="shared" si="9"/>
        <v>0.0551271534044298</v>
      </c>
      <c r="M81" s="65">
        <v>0</v>
      </c>
      <c r="N81" s="66">
        <v>487</v>
      </c>
    </row>
    <row r="82" s="1" customFormat="1" ht="27" customHeight="1" spans="1:14">
      <c r="A82" s="14">
        <v>65</v>
      </c>
      <c r="B82" s="14" t="s">
        <v>147</v>
      </c>
      <c r="C82" s="31" t="s">
        <v>198</v>
      </c>
      <c r="D82" s="31" t="s">
        <v>199</v>
      </c>
      <c r="E82" s="92" t="s">
        <v>200</v>
      </c>
      <c r="F82" s="35">
        <v>698.8</v>
      </c>
      <c r="G82" s="31">
        <v>709.7</v>
      </c>
      <c r="H82" s="35"/>
      <c r="I82" s="62">
        <f t="shared" si="7"/>
        <v>709.7</v>
      </c>
      <c r="J82" s="84"/>
      <c r="K82" s="63">
        <f t="shared" si="8"/>
        <v>709.7</v>
      </c>
      <c r="L82" s="64">
        <f t="shared" si="9"/>
        <v>0.0153586022262929</v>
      </c>
      <c r="M82" s="65">
        <v>0</v>
      </c>
      <c r="N82" s="66">
        <v>709</v>
      </c>
    </row>
    <row r="83" s="1" customFormat="1" ht="27" customHeight="1" spans="1:14">
      <c r="A83" s="14">
        <v>66</v>
      </c>
      <c r="B83" s="14" t="s">
        <v>147</v>
      </c>
      <c r="C83" s="30" t="s">
        <v>201</v>
      </c>
      <c r="D83" s="16" t="s">
        <v>202</v>
      </c>
      <c r="E83" s="93">
        <v>10955136</v>
      </c>
      <c r="F83" s="35">
        <v>756.4</v>
      </c>
      <c r="G83" s="30">
        <v>754.58</v>
      </c>
      <c r="H83" s="35"/>
      <c r="I83" s="62">
        <f t="shared" si="7"/>
        <v>754.58</v>
      </c>
      <c r="J83" s="106"/>
      <c r="K83" s="63">
        <f t="shared" si="8"/>
        <v>754.58</v>
      </c>
      <c r="L83" s="64">
        <f t="shared" si="9"/>
        <v>0.00241193776670457</v>
      </c>
      <c r="M83" s="65">
        <v>0</v>
      </c>
      <c r="N83" s="66">
        <v>754</v>
      </c>
    </row>
    <row r="84" s="1" customFormat="1" ht="27" customHeight="1" spans="1:14">
      <c r="A84" s="14">
        <v>67</v>
      </c>
      <c r="B84" s="14" t="s">
        <v>147</v>
      </c>
      <c r="C84" s="30" t="s">
        <v>203</v>
      </c>
      <c r="D84" s="16" t="s">
        <v>204</v>
      </c>
      <c r="E84" s="93" t="s">
        <v>205</v>
      </c>
      <c r="F84" s="35">
        <v>518.9</v>
      </c>
      <c r="G84" s="94">
        <v>558.03</v>
      </c>
      <c r="H84" s="35"/>
      <c r="I84" s="62">
        <f t="shared" si="7"/>
        <v>558.03</v>
      </c>
      <c r="J84" s="95"/>
      <c r="K84" s="63">
        <f t="shared" si="8"/>
        <v>558.03</v>
      </c>
      <c r="L84" s="64">
        <f t="shared" si="9"/>
        <v>0.0701216780459832</v>
      </c>
      <c r="M84" s="65">
        <v>0</v>
      </c>
      <c r="N84" s="66">
        <v>558</v>
      </c>
    </row>
    <row r="85" s="1" customFormat="1" ht="27" customHeight="1" spans="1:14">
      <c r="A85" s="14">
        <v>68</v>
      </c>
      <c r="B85" s="14" t="s">
        <v>147</v>
      </c>
      <c r="C85" s="30" t="s">
        <v>206</v>
      </c>
      <c r="D85" s="16" t="s">
        <v>207</v>
      </c>
      <c r="E85" s="30" t="s">
        <v>208</v>
      </c>
      <c r="F85" s="35">
        <v>567.87</v>
      </c>
      <c r="G85" s="95">
        <v>595.55</v>
      </c>
      <c r="H85" s="35"/>
      <c r="I85" s="62">
        <f t="shared" si="7"/>
        <v>595.55</v>
      </c>
      <c r="J85" s="95"/>
      <c r="K85" s="63">
        <f t="shared" si="8"/>
        <v>595.55</v>
      </c>
      <c r="L85" s="64">
        <f t="shared" si="9"/>
        <v>0.0464780455041557</v>
      </c>
      <c r="M85" s="65">
        <v>0</v>
      </c>
      <c r="N85" s="66">
        <v>595</v>
      </c>
    </row>
    <row r="86" s="1" customFormat="1" ht="27" customHeight="1" spans="1:14">
      <c r="A86" s="14">
        <v>69</v>
      </c>
      <c r="B86" s="14" t="s">
        <v>147</v>
      </c>
      <c r="C86" s="30" t="s">
        <v>209</v>
      </c>
      <c r="D86" s="30" t="s">
        <v>204</v>
      </c>
      <c r="E86" s="30" t="s">
        <v>210</v>
      </c>
      <c r="F86" s="35">
        <v>467.6</v>
      </c>
      <c r="G86" s="30">
        <v>473.74</v>
      </c>
      <c r="H86" s="35"/>
      <c r="I86" s="62">
        <f t="shared" si="7"/>
        <v>473.74</v>
      </c>
      <c r="J86" s="106"/>
      <c r="K86" s="63">
        <f t="shared" si="8"/>
        <v>473.74</v>
      </c>
      <c r="L86" s="64">
        <f t="shared" si="9"/>
        <v>0.0129606957402794</v>
      </c>
      <c r="M86" s="65">
        <v>0</v>
      </c>
      <c r="N86" s="66">
        <v>473</v>
      </c>
    </row>
    <row r="87" s="1" customFormat="1" ht="27" customHeight="1" spans="1:14">
      <c r="A87" s="14">
        <v>70</v>
      </c>
      <c r="B87" s="14" t="s">
        <v>147</v>
      </c>
      <c r="C87" s="30" t="s">
        <v>211</v>
      </c>
      <c r="D87" s="16" t="s">
        <v>212</v>
      </c>
      <c r="E87" s="30" t="s">
        <v>213</v>
      </c>
      <c r="F87" s="35">
        <v>817.7</v>
      </c>
      <c r="G87" s="31">
        <v>805.29</v>
      </c>
      <c r="H87" s="35"/>
      <c r="I87" s="62">
        <f t="shared" si="7"/>
        <v>805.29</v>
      </c>
      <c r="J87" s="84"/>
      <c r="K87" s="63">
        <f t="shared" si="8"/>
        <v>805.29</v>
      </c>
      <c r="L87" s="64">
        <f t="shared" si="9"/>
        <v>0.0154105974245304</v>
      </c>
      <c r="M87" s="65">
        <v>0</v>
      </c>
      <c r="N87" s="66">
        <v>805</v>
      </c>
    </row>
    <row r="88" s="1" customFormat="1" ht="27" customHeight="1" spans="1:14">
      <c r="A88" s="14">
        <v>71</v>
      </c>
      <c r="B88" s="14" t="s">
        <v>147</v>
      </c>
      <c r="C88" s="30" t="s">
        <v>214</v>
      </c>
      <c r="D88" s="30" t="s">
        <v>215</v>
      </c>
      <c r="E88" s="30" t="s">
        <v>216</v>
      </c>
      <c r="F88" s="35">
        <v>305.46</v>
      </c>
      <c r="G88" s="30">
        <v>503.37</v>
      </c>
      <c r="H88" s="35"/>
      <c r="I88" s="62">
        <f t="shared" si="7"/>
        <v>503.37</v>
      </c>
      <c r="J88" s="106">
        <v>208.67</v>
      </c>
      <c r="K88" s="63">
        <f t="shared" si="8"/>
        <v>294.7</v>
      </c>
      <c r="L88" s="64">
        <f t="shared" si="9"/>
        <v>0.0365117068204952</v>
      </c>
      <c r="M88" s="65">
        <v>0</v>
      </c>
      <c r="N88" s="66">
        <v>294</v>
      </c>
    </row>
    <row r="89" s="1" customFormat="1" ht="27" customHeight="1" spans="1:14">
      <c r="A89" s="14">
        <v>72</v>
      </c>
      <c r="B89" s="14" t="s">
        <v>147</v>
      </c>
      <c r="C89" s="31" t="s">
        <v>217</v>
      </c>
      <c r="D89" s="31" t="s">
        <v>218</v>
      </c>
      <c r="E89" s="86" t="s">
        <v>219</v>
      </c>
      <c r="F89" s="35">
        <v>193.4</v>
      </c>
      <c r="G89" s="31">
        <v>216.18</v>
      </c>
      <c r="H89" s="35"/>
      <c r="I89" s="62">
        <f t="shared" si="7"/>
        <v>216.18</v>
      </c>
      <c r="J89" s="84">
        <v>33</v>
      </c>
      <c r="K89" s="63">
        <f t="shared" si="8"/>
        <v>183.18</v>
      </c>
      <c r="L89" s="64">
        <f t="shared" si="9"/>
        <v>0.0557921170433453</v>
      </c>
      <c r="M89" s="65">
        <v>0</v>
      </c>
      <c r="N89" s="66">
        <v>183</v>
      </c>
    </row>
    <row r="90" s="1" customFormat="1" ht="27" customHeight="1" spans="1:14">
      <c r="A90" s="14">
        <v>73</v>
      </c>
      <c r="B90" s="14" t="s">
        <v>147</v>
      </c>
      <c r="C90" s="31" t="s">
        <v>220</v>
      </c>
      <c r="D90" s="33" t="s">
        <v>221</v>
      </c>
      <c r="E90" s="96" t="s">
        <v>222</v>
      </c>
      <c r="F90" s="35">
        <v>577.13</v>
      </c>
      <c r="G90" s="31">
        <v>573.16</v>
      </c>
      <c r="H90" s="35"/>
      <c r="I90" s="62">
        <f t="shared" si="7"/>
        <v>573.16</v>
      </c>
      <c r="J90" s="31">
        <v>122.13</v>
      </c>
      <c r="K90" s="63">
        <f t="shared" si="8"/>
        <v>451.03</v>
      </c>
      <c r="L90" s="64">
        <f t="shared" si="9"/>
        <v>0.279582289426424</v>
      </c>
      <c r="M90" s="65">
        <f>ABS(K90-F90)/2</f>
        <v>63.05</v>
      </c>
      <c r="N90" s="66">
        <v>387</v>
      </c>
    </row>
    <row r="91" s="1" customFormat="1" ht="27" customHeight="1" spans="1:14">
      <c r="A91" s="14">
        <v>74</v>
      </c>
      <c r="B91" s="14" t="s">
        <v>223</v>
      </c>
      <c r="C91" s="15" t="s">
        <v>224</v>
      </c>
      <c r="D91" s="16" t="s">
        <v>225</v>
      </c>
      <c r="E91" s="17" t="s">
        <v>226</v>
      </c>
      <c r="F91" s="35">
        <v>308.2</v>
      </c>
      <c r="G91" s="35">
        <v>518.41</v>
      </c>
      <c r="H91" s="35"/>
      <c r="I91" s="62">
        <f t="shared" si="7"/>
        <v>518.41</v>
      </c>
      <c r="J91" s="63">
        <v>195.29</v>
      </c>
      <c r="K91" s="63">
        <f t="shared" si="8"/>
        <v>323.12</v>
      </c>
      <c r="L91" s="64">
        <f t="shared" si="9"/>
        <v>0.0461747957415202</v>
      </c>
      <c r="M91" s="65">
        <v>0</v>
      </c>
      <c r="N91" s="66">
        <v>323</v>
      </c>
    </row>
    <row r="92" s="1" customFormat="1" ht="27" customHeight="1" spans="1:14">
      <c r="A92" s="14">
        <v>75</v>
      </c>
      <c r="B92" s="14" t="s">
        <v>223</v>
      </c>
      <c r="C92" s="18" t="s">
        <v>227</v>
      </c>
      <c r="D92" s="16" t="s">
        <v>225</v>
      </c>
      <c r="E92" s="17" t="s">
        <v>228</v>
      </c>
      <c r="F92" s="35">
        <v>635.1</v>
      </c>
      <c r="G92" s="35">
        <v>682.31</v>
      </c>
      <c r="H92" s="35"/>
      <c r="I92" s="62">
        <f t="shared" si="7"/>
        <v>682.31</v>
      </c>
      <c r="J92" s="63">
        <v>21.2</v>
      </c>
      <c r="K92" s="63">
        <f t="shared" si="8"/>
        <v>661.11</v>
      </c>
      <c r="L92" s="64">
        <f t="shared" si="9"/>
        <v>0.0393429232654171</v>
      </c>
      <c r="M92" s="65">
        <v>0</v>
      </c>
      <c r="N92" s="66">
        <v>661</v>
      </c>
    </row>
    <row r="93" s="1" customFormat="1" ht="27" customHeight="1" spans="1:14">
      <c r="A93" s="14">
        <v>76</v>
      </c>
      <c r="B93" s="14" t="s">
        <v>223</v>
      </c>
      <c r="C93" s="18" t="s">
        <v>229</v>
      </c>
      <c r="D93" s="16" t="s">
        <v>225</v>
      </c>
      <c r="E93" s="17" t="s">
        <v>230</v>
      </c>
      <c r="F93" s="35">
        <v>342</v>
      </c>
      <c r="G93" s="18">
        <v>342.71</v>
      </c>
      <c r="H93" s="35"/>
      <c r="I93" s="62">
        <f t="shared" si="7"/>
        <v>342.71</v>
      </c>
      <c r="J93" s="63">
        <v>0</v>
      </c>
      <c r="K93" s="63">
        <f t="shared" si="8"/>
        <v>342.71</v>
      </c>
      <c r="L93" s="64">
        <f t="shared" si="9"/>
        <v>0.00207172244755035</v>
      </c>
      <c r="M93" s="65">
        <v>0</v>
      </c>
      <c r="N93" s="66">
        <v>342</v>
      </c>
    </row>
    <row r="94" s="1" customFormat="1" ht="27" customHeight="1" spans="1:14">
      <c r="A94" s="14">
        <v>77</v>
      </c>
      <c r="B94" s="14" t="s">
        <v>223</v>
      </c>
      <c r="C94" s="18" t="s">
        <v>231</v>
      </c>
      <c r="D94" s="16" t="s">
        <v>225</v>
      </c>
      <c r="E94" s="17" t="s">
        <v>232</v>
      </c>
      <c r="F94" s="35">
        <v>699.1</v>
      </c>
      <c r="G94" s="18">
        <v>723.73</v>
      </c>
      <c r="H94" s="35"/>
      <c r="I94" s="62">
        <f t="shared" si="7"/>
        <v>723.73</v>
      </c>
      <c r="J94" s="63">
        <v>0</v>
      </c>
      <c r="K94" s="63">
        <f t="shared" si="8"/>
        <v>723.73</v>
      </c>
      <c r="L94" s="64">
        <f t="shared" si="9"/>
        <v>0.0340320285189228</v>
      </c>
      <c r="M94" s="65">
        <v>0</v>
      </c>
      <c r="N94" s="66">
        <v>723</v>
      </c>
    </row>
    <row r="95" s="1" customFormat="1" ht="27" customHeight="1" spans="1:14">
      <c r="A95" s="14">
        <v>78</v>
      </c>
      <c r="B95" s="14" t="s">
        <v>223</v>
      </c>
      <c r="C95" s="18" t="s">
        <v>233</v>
      </c>
      <c r="D95" s="16" t="s">
        <v>225</v>
      </c>
      <c r="E95" s="17" t="s">
        <v>234</v>
      </c>
      <c r="F95" s="35">
        <v>426.7</v>
      </c>
      <c r="G95" s="35">
        <v>419.03</v>
      </c>
      <c r="H95" s="35"/>
      <c r="I95" s="62">
        <f t="shared" si="7"/>
        <v>419.03</v>
      </c>
      <c r="J95" s="63">
        <v>0</v>
      </c>
      <c r="K95" s="63">
        <f t="shared" si="8"/>
        <v>419.03</v>
      </c>
      <c r="L95" s="64">
        <f t="shared" si="9"/>
        <v>0.0183041786984226</v>
      </c>
      <c r="M95" s="65">
        <v>0</v>
      </c>
      <c r="N95" s="66">
        <v>419</v>
      </c>
    </row>
    <row r="96" s="1" customFormat="1" ht="27" customHeight="1" spans="1:14">
      <c r="A96" s="14">
        <v>79</v>
      </c>
      <c r="B96" s="14" t="s">
        <v>223</v>
      </c>
      <c r="C96" s="18" t="s">
        <v>235</v>
      </c>
      <c r="D96" s="16" t="s">
        <v>236</v>
      </c>
      <c r="E96" s="17" t="s">
        <v>237</v>
      </c>
      <c r="F96" s="35">
        <v>483.6</v>
      </c>
      <c r="G96" s="18">
        <v>483.27</v>
      </c>
      <c r="H96" s="35"/>
      <c r="I96" s="62">
        <f t="shared" si="7"/>
        <v>483.27</v>
      </c>
      <c r="J96" s="63">
        <v>0</v>
      </c>
      <c r="K96" s="63">
        <f t="shared" si="8"/>
        <v>483.27</v>
      </c>
      <c r="L96" s="64">
        <f t="shared" si="9"/>
        <v>0.000682848097336977</v>
      </c>
      <c r="M96" s="65">
        <v>0</v>
      </c>
      <c r="N96" s="66">
        <v>483</v>
      </c>
    </row>
    <row r="97" s="1" customFormat="1" ht="27" customHeight="1" spans="1:14">
      <c r="A97" s="14">
        <v>80</v>
      </c>
      <c r="B97" s="14" t="s">
        <v>223</v>
      </c>
      <c r="C97" s="18" t="s">
        <v>238</v>
      </c>
      <c r="D97" s="16" t="s">
        <v>236</v>
      </c>
      <c r="E97" s="17" t="s">
        <v>239</v>
      </c>
      <c r="F97" s="35">
        <v>745.5</v>
      </c>
      <c r="G97" s="18">
        <v>744.45</v>
      </c>
      <c r="H97" s="35"/>
      <c r="I97" s="62">
        <f t="shared" si="7"/>
        <v>744.45</v>
      </c>
      <c r="J97" s="63">
        <v>0</v>
      </c>
      <c r="K97" s="63">
        <f t="shared" si="8"/>
        <v>744.45</v>
      </c>
      <c r="L97" s="64">
        <f t="shared" si="9"/>
        <v>0.00141043723554296</v>
      </c>
      <c r="M97" s="65">
        <v>0</v>
      </c>
      <c r="N97" s="66">
        <v>744</v>
      </c>
    </row>
    <row r="98" s="1" customFormat="1" ht="27" customHeight="1" spans="1:14">
      <c r="A98" s="14">
        <v>81</v>
      </c>
      <c r="B98" s="14" t="s">
        <v>223</v>
      </c>
      <c r="C98" s="18" t="s">
        <v>240</v>
      </c>
      <c r="D98" s="16" t="s">
        <v>241</v>
      </c>
      <c r="E98" s="17" t="s">
        <v>242</v>
      </c>
      <c r="F98" s="35">
        <v>400.2</v>
      </c>
      <c r="G98" s="35">
        <v>412.12</v>
      </c>
      <c r="H98" s="35"/>
      <c r="I98" s="62">
        <f t="shared" si="7"/>
        <v>412.12</v>
      </c>
      <c r="J98" s="63">
        <v>0</v>
      </c>
      <c r="K98" s="63">
        <f t="shared" si="8"/>
        <v>412.12</v>
      </c>
      <c r="L98" s="64">
        <f t="shared" si="9"/>
        <v>0.0289236144812191</v>
      </c>
      <c r="M98" s="65">
        <v>0</v>
      </c>
      <c r="N98" s="66">
        <v>412</v>
      </c>
    </row>
    <row r="99" s="1" customFormat="1" ht="27" customHeight="1" spans="1:14">
      <c r="A99" s="21">
        <v>82</v>
      </c>
      <c r="B99" s="14" t="s">
        <v>223</v>
      </c>
      <c r="C99" s="46" t="s">
        <v>243</v>
      </c>
      <c r="D99" s="16" t="s">
        <v>241</v>
      </c>
      <c r="E99" s="17" t="s">
        <v>244</v>
      </c>
      <c r="F99" s="37">
        <v>3002.93</v>
      </c>
      <c r="G99" s="35">
        <v>924.06</v>
      </c>
      <c r="H99" s="35"/>
      <c r="I99" s="62">
        <f t="shared" si="7"/>
        <v>924.06</v>
      </c>
      <c r="J99" s="63">
        <v>0</v>
      </c>
      <c r="K99" s="68">
        <f>I99+I100+I101</f>
        <v>3095.07</v>
      </c>
      <c r="L99" s="69">
        <f t="shared" si="9"/>
        <v>0.0297699244282035</v>
      </c>
      <c r="M99" s="70">
        <v>0</v>
      </c>
      <c r="N99" s="71">
        <v>3095</v>
      </c>
    </row>
    <row r="100" s="1" customFormat="1" ht="27" customHeight="1" spans="1:14">
      <c r="A100" s="25"/>
      <c r="B100" s="14" t="s">
        <v>223</v>
      </c>
      <c r="C100" s="51"/>
      <c r="D100" s="16" t="s">
        <v>241</v>
      </c>
      <c r="E100" s="17" t="s">
        <v>245</v>
      </c>
      <c r="F100" s="43"/>
      <c r="G100" s="35">
        <v>1080.74</v>
      </c>
      <c r="H100" s="35"/>
      <c r="I100" s="62">
        <f t="shared" si="7"/>
        <v>1080.74</v>
      </c>
      <c r="J100" s="63">
        <v>0</v>
      </c>
      <c r="K100" s="73"/>
      <c r="L100" s="74"/>
      <c r="M100" s="75"/>
      <c r="N100" s="76"/>
    </row>
    <row r="101" s="1" customFormat="1" ht="27" customHeight="1" spans="1:14">
      <c r="A101" s="29"/>
      <c r="B101" s="14" t="s">
        <v>223</v>
      </c>
      <c r="C101" s="49"/>
      <c r="D101" s="16" t="s">
        <v>241</v>
      </c>
      <c r="E101" s="17" t="s">
        <v>246</v>
      </c>
      <c r="F101" s="39"/>
      <c r="G101" s="35">
        <v>1090.27</v>
      </c>
      <c r="H101" s="35"/>
      <c r="I101" s="62">
        <f t="shared" si="7"/>
        <v>1090.27</v>
      </c>
      <c r="J101" s="63">
        <v>0</v>
      </c>
      <c r="K101" s="78"/>
      <c r="L101" s="79"/>
      <c r="M101" s="80"/>
      <c r="N101" s="81"/>
    </row>
    <row r="102" s="1" customFormat="1" ht="27" customHeight="1" spans="1:14">
      <c r="A102" s="14">
        <v>83</v>
      </c>
      <c r="B102" s="14" t="s">
        <v>223</v>
      </c>
      <c r="C102" s="18" t="s">
        <v>247</v>
      </c>
      <c r="D102" s="16" t="s">
        <v>248</v>
      </c>
      <c r="E102" s="17" t="s">
        <v>249</v>
      </c>
      <c r="F102" s="35">
        <v>280.17</v>
      </c>
      <c r="G102" s="18">
        <v>278.77</v>
      </c>
      <c r="H102" s="35"/>
      <c r="I102" s="62">
        <f t="shared" si="7"/>
        <v>278.77</v>
      </c>
      <c r="J102" s="63">
        <v>0</v>
      </c>
      <c r="K102" s="63">
        <f t="shared" ref="K101:K132" si="10">I102-J102</f>
        <v>278.77</v>
      </c>
      <c r="L102" s="64">
        <f t="shared" ref="L102:L108" si="11">ABS(K102-F102)/K102</f>
        <v>0.005022061197403</v>
      </c>
      <c r="M102" s="65">
        <v>0</v>
      </c>
      <c r="N102" s="66">
        <v>278</v>
      </c>
    </row>
    <row r="103" s="1" customFormat="1" ht="27" customHeight="1" spans="1:14">
      <c r="A103" s="14">
        <v>84</v>
      </c>
      <c r="B103" s="14" t="s">
        <v>223</v>
      </c>
      <c r="C103" s="18" t="s">
        <v>250</v>
      </c>
      <c r="D103" s="16" t="s">
        <v>248</v>
      </c>
      <c r="E103" s="17" t="s">
        <v>251</v>
      </c>
      <c r="F103" s="35">
        <v>841.42</v>
      </c>
      <c r="G103" s="35">
        <v>818.65</v>
      </c>
      <c r="H103" s="35"/>
      <c r="I103" s="62">
        <f t="shared" si="7"/>
        <v>818.65</v>
      </c>
      <c r="J103" s="63">
        <v>0</v>
      </c>
      <c r="K103" s="63">
        <f t="shared" si="10"/>
        <v>818.65</v>
      </c>
      <c r="L103" s="64">
        <f t="shared" si="11"/>
        <v>0.0278140841629512</v>
      </c>
      <c r="M103" s="65">
        <v>0</v>
      </c>
      <c r="N103" s="66">
        <v>818</v>
      </c>
    </row>
    <row r="104" s="1" customFormat="1" ht="27" customHeight="1" spans="1:14">
      <c r="A104" s="14">
        <v>85</v>
      </c>
      <c r="B104" s="14" t="s">
        <v>223</v>
      </c>
      <c r="C104" s="18" t="s">
        <v>252</v>
      </c>
      <c r="D104" s="16" t="s">
        <v>253</v>
      </c>
      <c r="E104" s="17" t="s">
        <v>254</v>
      </c>
      <c r="F104" s="35">
        <v>790</v>
      </c>
      <c r="G104" s="18">
        <v>788.05</v>
      </c>
      <c r="H104" s="35"/>
      <c r="I104" s="62">
        <f t="shared" si="7"/>
        <v>788.05</v>
      </c>
      <c r="J104" s="63">
        <v>0</v>
      </c>
      <c r="K104" s="63">
        <f t="shared" si="10"/>
        <v>788.05</v>
      </c>
      <c r="L104" s="64">
        <f t="shared" si="11"/>
        <v>0.00247446228031222</v>
      </c>
      <c r="M104" s="65">
        <v>0</v>
      </c>
      <c r="N104" s="66">
        <v>788</v>
      </c>
    </row>
    <row r="105" s="1" customFormat="1" ht="27" customHeight="1" spans="1:14">
      <c r="A105" s="14">
        <v>86</v>
      </c>
      <c r="B105" s="14" t="s">
        <v>223</v>
      </c>
      <c r="C105" s="15" t="s">
        <v>255</v>
      </c>
      <c r="D105" s="16" t="s">
        <v>256</v>
      </c>
      <c r="E105" s="17" t="s">
        <v>257</v>
      </c>
      <c r="F105" s="35">
        <v>542.6</v>
      </c>
      <c r="G105" s="35">
        <v>535.85</v>
      </c>
      <c r="H105" s="35"/>
      <c r="I105" s="62">
        <f t="shared" si="7"/>
        <v>535.85</v>
      </c>
      <c r="J105" s="63">
        <v>183.62</v>
      </c>
      <c r="K105" s="63">
        <f t="shared" si="10"/>
        <v>352.23</v>
      </c>
      <c r="L105" s="64">
        <f t="shared" si="11"/>
        <v>0.540470715157709</v>
      </c>
      <c r="M105" s="65">
        <f>ABS(K105-F105)/2</f>
        <v>95.185</v>
      </c>
      <c r="N105" s="66">
        <v>257</v>
      </c>
    </row>
    <row r="106" s="1" customFormat="1" ht="27" customHeight="1" spans="1:14">
      <c r="A106" s="14">
        <v>87</v>
      </c>
      <c r="B106" s="14" t="s">
        <v>223</v>
      </c>
      <c r="C106" s="18" t="s">
        <v>258</v>
      </c>
      <c r="D106" s="16" t="s">
        <v>259</v>
      </c>
      <c r="E106" s="17" t="s">
        <v>260</v>
      </c>
      <c r="F106" s="35">
        <v>832.51</v>
      </c>
      <c r="G106" s="18">
        <v>827.58</v>
      </c>
      <c r="H106" s="35"/>
      <c r="I106" s="62">
        <f t="shared" si="7"/>
        <v>827.58</v>
      </c>
      <c r="J106" s="63">
        <v>0</v>
      </c>
      <c r="K106" s="63">
        <f t="shared" si="10"/>
        <v>827.58</v>
      </c>
      <c r="L106" s="64">
        <f t="shared" si="11"/>
        <v>0.00595712801179336</v>
      </c>
      <c r="M106" s="65">
        <v>0</v>
      </c>
      <c r="N106" s="66">
        <v>827</v>
      </c>
    </row>
    <row r="107" s="1" customFormat="1" ht="27" customHeight="1" spans="1:14">
      <c r="A107" s="14">
        <v>88</v>
      </c>
      <c r="B107" s="14" t="s">
        <v>223</v>
      </c>
      <c r="C107" s="18" t="s">
        <v>261</v>
      </c>
      <c r="D107" s="16" t="s">
        <v>262</v>
      </c>
      <c r="E107" s="17" t="s">
        <v>263</v>
      </c>
      <c r="F107" s="35">
        <v>218.58</v>
      </c>
      <c r="G107" s="18">
        <v>219.2</v>
      </c>
      <c r="H107" s="35"/>
      <c r="I107" s="62">
        <f t="shared" si="7"/>
        <v>219.2</v>
      </c>
      <c r="J107" s="63">
        <v>0</v>
      </c>
      <c r="K107" s="63">
        <f t="shared" si="10"/>
        <v>219.2</v>
      </c>
      <c r="L107" s="64">
        <f t="shared" si="11"/>
        <v>0.00282846715328456</v>
      </c>
      <c r="M107" s="65">
        <v>0</v>
      </c>
      <c r="N107" s="66">
        <v>219</v>
      </c>
    </row>
    <row r="108" s="1" customFormat="1" ht="27" customHeight="1" spans="1:14">
      <c r="A108" s="21">
        <v>89</v>
      </c>
      <c r="B108" s="14" t="s">
        <v>223</v>
      </c>
      <c r="C108" s="46" t="s">
        <v>264</v>
      </c>
      <c r="D108" s="16" t="s">
        <v>265</v>
      </c>
      <c r="E108" s="17" t="s">
        <v>266</v>
      </c>
      <c r="F108" s="37">
        <v>1119.06</v>
      </c>
      <c r="G108" s="35">
        <v>630.09</v>
      </c>
      <c r="H108" s="35"/>
      <c r="I108" s="62">
        <f t="shared" si="7"/>
        <v>630.09</v>
      </c>
      <c r="J108" s="63">
        <v>0</v>
      </c>
      <c r="K108" s="68">
        <f>I108+I109</f>
        <v>1150.8</v>
      </c>
      <c r="L108" s="69">
        <f t="shared" si="11"/>
        <v>0.0275808133472369</v>
      </c>
      <c r="M108" s="70">
        <v>0</v>
      </c>
      <c r="N108" s="71">
        <v>1150</v>
      </c>
    </row>
    <row r="109" s="1" customFormat="1" ht="27" customHeight="1" spans="1:14">
      <c r="A109" s="29"/>
      <c r="B109" s="14" t="s">
        <v>223</v>
      </c>
      <c r="C109" s="49"/>
      <c r="D109" s="16" t="s">
        <v>265</v>
      </c>
      <c r="E109" s="17" t="s">
        <v>267</v>
      </c>
      <c r="F109" s="39"/>
      <c r="G109" s="18">
        <v>520.71</v>
      </c>
      <c r="H109" s="35"/>
      <c r="I109" s="62">
        <f t="shared" si="7"/>
        <v>520.71</v>
      </c>
      <c r="J109" s="63">
        <v>0</v>
      </c>
      <c r="K109" s="78"/>
      <c r="L109" s="79"/>
      <c r="M109" s="80"/>
      <c r="N109" s="81"/>
    </row>
    <row r="110" s="1" customFormat="1" ht="27" customHeight="1" spans="1:14">
      <c r="A110" s="14">
        <v>90</v>
      </c>
      <c r="B110" s="14" t="s">
        <v>223</v>
      </c>
      <c r="C110" s="18" t="s">
        <v>268</v>
      </c>
      <c r="D110" s="16" t="s">
        <v>269</v>
      </c>
      <c r="E110" s="17" t="s">
        <v>270</v>
      </c>
      <c r="F110" s="35">
        <v>299.2</v>
      </c>
      <c r="G110" s="97">
        <v>294.78</v>
      </c>
      <c r="H110" s="35"/>
      <c r="I110" s="62">
        <f t="shared" si="7"/>
        <v>294.78</v>
      </c>
      <c r="J110" s="63">
        <v>0</v>
      </c>
      <c r="K110" s="63">
        <f t="shared" si="10"/>
        <v>294.78</v>
      </c>
      <c r="L110" s="64">
        <f t="shared" ref="L110:L115" si="12">ABS(K110-F110)/K110</f>
        <v>0.0149942329873126</v>
      </c>
      <c r="M110" s="65">
        <v>0</v>
      </c>
      <c r="N110" s="66">
        <v>294</v>
      </c>
    </row>
    <row r="111" s="1" customFormat="1" ht="27" customHeight="1" spans="1:14">
      <c r="A111" s="14">
        <v>91</v>
      </c>
      <c r="B111" s="14" t="s">
        <v>223</v>
      </c>
      <c r="C111" s="18" t="s">
        <v>271</v>
      </c>
      <c r="D111" s="16" t="s">
        <v>272</v>
      </c>
      <c r="E111" s="18" t="s">
        <v>273</v>
      </c>
      <c r="F111" s="35">
        <v>508.56</v>
      </c>
      <c r="G111" s="35">
        <v>487.77</v>
      </c>
      <c r="H111" s="35">
        <v>20.79</v>
      </c>
      <c r="I111" s="62">
        <f t="shared" si="7"/>
        <v>508.56</v>
      </c>
      <c r="J111" s="63">
        <v>0</v>
      </c>
      <c r="K111" s="63">
        <f t="shared" si="10"/>
        <v>508.56</v>
      </c>
      <c r="L111" s="64">
        <f t="shared" si="12"/>
        <v>0</v>
      </c>
      <c r="M111" s="65">
        <v>0</v>
      </c>
      <c r="N111" s="66">
        <v>508</v>
      </c>
    </row>
    <row r="112" s="1" customFormat="1" ht="27" customHeight="1" spans="1:14">
      <c r="A112" s="14">
        <v>92</v>
      </c>
      <c r="B112" s="14" t="s">
        <v>223</v>
      </c>
      <c r="C112" s="18" t="s">
        <v>274</v>
      </c>
      <c r="D112" s="16" t="s">
        <v>262</v>
      </c>
      <c r="E112" s="18" t="s">
        <v>275</v>
      </c>
      <c r="F112" s="35">
        <v>676.85</v>
      </c>
      <c r="G112" s="35">
        <v>663.23</v>
      </c>
      <c r="H112" s="35">
        <v>12.99</v>
      </c>
      <c r="I112" s="62">
        <f t="shared" si="7"/>
        <v>676.22</v>
      </c>
      <c r="J112" s="63">
        <v>0</v>
      </c>
      <c r="K112" s="63">
        <f t="shared" si="10"/>
        <v>676.22</v>
      </c>
      <c r="L112" s="64">
        <f t="shared" si="12"/>
        <v>0.000931649463192445</v>
      </c>
      <c r="M112" s="65">
        <v>0</v>
      </c>
      <c r="N112" s="66">
        <v>676</v>
      </c>
    </row>
    <row r="113" s="1" customFormat="1" ht="27" customHeight="1" spans="1:14">
      <c r="A113" s="14">
        <v>93</v>
      </c>
      <c r="B113" s="14" t="s">
        <v>223</v>
      </c>
      <c r="C113" s="18" t="s">
        <v>276</v>
      </c>
      <c r="D113" s="16" t="s">
        <v>225</v>
      </c>
      <c r="E113" s="98" t="s">
        <v>277</v>
      </c>
      <c r="F113" s="35">
        <v>807.66</v>
      </c>
      <c r="G113" s="35">
        <v>797.35</v>
      </c>
      <c r="H113" s="35">
        <v>10.31</v>
      </c>
      <c r="I113" s="62">
        <f t="shared" si="7"/>
        <v>807.66</v>
      </c>
      <c r="J113" s="18">
        <v>0</v>
      </c>
      <c r="K113" s="63">
        <f t="shared" si="10"/>
        <v>807.66</v>
      </c>
      <c r="L113" s="64">
        <f t="shared" si="12"/>
        <v>0</v>
      </c>
      <c r="M113" s="65">
        <v>0</v>
      </c>
      <c r="N113" s="66">
        <v>807</v>
      </c>
    </row>
    <row r="114" s="1" customFormat="1" ht="27" customHeight="1" spans="1:14">
      <c r="A114" s="14">
        <v>94</v>
      </c>
      <c r="B114" s="14" t="s">
        <v>278</v>
      </c>
      <c r="C114" s="15" t="s">
        <v>279</v>
      </c>
      <c r="D114" s="40" t="s">
        <v>280</v>
      </c>
      <c r="E114" s="41" t="s">
        <v>281</v>
      </c>
      <c r="F114" s="35">
        <v>532.62</v>
      </c>
      <c r="G114" s="35">
        <v>705.46</v>
      </c>
      <c r="H114" s="35"/>
      <c r="I114" s="62">
        <f t="shared" si="7"/>
        <v>705.46</v>
      </c>
      <c r="J114" s="104">
        <v>171.24</v>
      </c>
      <c r="K114" s="63">
        <f t="shared" si="10"/>
        <v>534.22</v>
      </c>
      <c r="L114" s="64">
        <f t="shared" si="12"/>
        <v>0.00299502077795669</v>
      </c>
      <c r="M114" s="65">
        <v>0</v>
      </c>
      <c r="N114" s="66">
        <v>534</v>
      </c>
    </row>
    <row r="115" s="1" customFormat="1" ht="27" customHeight="1" spans="1:14">
      <c r="A115" s="21">
        <v>95</v>
      </c>
      <c r="B115" s="14" t="s">
        <v>278</v>
      </c>
      <c r="C115" s="19" t="s">
        <v>282</v>
      </c>
      <c r="D115" s="40" t="s">
        <v>283</v>
      </c>
      <c r="E115" s="41" t="s">
        <v>284</v>
      </c>
      <c r="F115" s="37">
        <v>1537.3</v>
      </c>
      <c r="G115" s="35">
        <v>457.05</v>
      </c>
      <c r="H115" s="35"/>
      <c r="I115" s="62">
        <f t="shared" si="7"/>
        <v>457.05</v>
      </c>
      <c r="J115" s="104">
        <v>0</v>
      </c>
      <c r="K115" s="68">
        <f>I115+I116+I117</f>
        <v>1528.71</v>
      </c>
      <c r="L115" s="69">
        <f t="shared" si="12"/>
        <v>0.0056191167716571</v>
      </c>
      <c r="M115" s="70">
        <v>0</v>
      </c>
      <c r="N115" s="71">
        <v>1528</v>
      </c>
    </row>
    <row r="116" s="1" customFormat="1" ht="27" customHeight="1" spans="1:14">
      <c r="A116" s="25"/>
      <c r="B116" s="14" t="s">
        <v>278</v>
      </c>
      <c r="C116" s="23"/>
      <c r="D116" s="40" t="s">
        <v>283</v>
      </c>
      <c r="E116" s="41" t="s">
        <v>285</v>
      </c>
      <c r="F116" s="43"/>
      <c r="G116" s="35">
        <v>567.7</v>
      </c>
      <c r="H116" s="35"/>
      <c r="I116" s="62">
        <f t="shared" si="7"/>
        <v>567.7</v>
      </c>
      <c r="J116" s="107">
        <v>0</v>
      </c>
      <c r="K116" s="73"/>
      <c r="L116" s="74"/>
      <c r="M116" s="75"/>
      <c r="N116" s="76"/>
    </row>
    <row r="117" s="1" customFormat="1" ht="27" customHeight="1" spans="1:14">
      <c r="A117" s="29"/>
      <c r="B117" s="14" t="s">
        <v>278</v>
      </c>
      <c r="C117" s="27"/>
      <c r="D117" s="40" t="s">
        <v>283</v>
      </c>
      <c r="E117" s="15" t="s">
        <v>286</v>
      </c>
      <c r="F117" s="43"/>
      <c r="G117" s="35">
        <v>503.96</v>
      </c>
      <c r="H117" s="35"/>
      <c r="I117" s="62">
        <f t="shared" si="7"/>
        <v>503.96</v>
      </c>
      <c r="J117" s="107">
        <v>0</v>
      </c>
      <c r="K117" s="78"/>
      <c r="L117" s="79"/>
      <c r="M117" s="80"/>
      <c r="N117" s="81"/>
    </row>
    <row r="118" s="1" customFormat="1" ht="27" customHeight="1" spans="1:14">
      <c r="A118" s="21">
        <v>96</v>
      </c>
      <c r="B118" s="14" t="s">
        <v>278</v>
      </c>
      <c r="C118" s="19" t="s">
        <v>287</v>
      </c>
      <c r="D118" s="15" t="s">
        <v>288</v>
      </c>
      <c r="E118" s="15" t="s">
        <v>289</v>
      </c>
      <c r="F118" s="99">
        <v>1694.26</v>
      </c>
      <c r="G118" s="15">
        <v>824.07</v>
      </c>
      <c r="H118" s="35"/>
      <c r="I118" s="62">
        <f t="shared" si="7"/>
        <v>824.07</v>
      </c>
      <c r="J118" s="19">
        <v>168</v>
      </c>
      <c r="K118" s="68">
        <f>I118+I119+I120-J118</f>
        <v>1686.9</v>
      </c>
      <c r="L118" s="69">
        <f>ABS(K118-F118)/K118</f>
        <v>0.00436303278202614</v>
      </c>
      <c r="M118" s="70">
        <v>0</v>
      </c>
      <c r="N118" s="71">
        <v>1686</v>
      </c>
    </row>
    <row r="119" s="1" customFormat="1" ht="27" customHeight="1" spans="1:14">
      <c r="A119" s="25"/>
      <c r="B119" s="14" t="s">
        <v>278</v>
      </c>
      <c r="C119" s="23"/>
      <c r="D119" s="15" t="s">
        <v>288</v>
      </c>
      <c r="E119" s="15" t="s">
        <v>290</v>
      </c>
      <c r="F119" s="100"/>
      <c r="G119" s="15">
        <v>250.51</v>
      </c>
      <c r="H119" s="35"/>
      <c r="I119" s="62">
        <f t="shared" si="7"/>
        <v>250.51</v>
      </c>
      <c r="J119" s="23"/>
      <c r="K119" s="73"/>
      <c r="L119" s="74"/>
      <c r="M119" s="75"/>
      <c r="N119" s="76"/>
    </row>
    <row r="120" s="1" customFormat="1" ht="27" customHeight="1" spans="1:14">
      <c r="A120" s="29"/>
      <c r="B120" s="14" t="s">
        <v>278</v>
      </c>
      <c r="C120" s="27"/>
      <c r="D120" s="15" t="s">
        <v>288</v>
      </c>
      <c r="E120" s="15" t="s">
        <v>291</v>
      </c>
      <c r="F120" s="101"/>
      <c r="G120" s="15">
        <v>780.32</v>
      </c>
      <c r="H120" s="35"/>
      <c r="I120" s="62">
        <f t="shared" si="7"/>
        <v>780.32</v>
      </c>
      <c r="J120" s="27"/>
      <c r="K120" s="78"/>
      <c r="L120" s="79"/>
      <c r="M120" s="80"/>
      <c r="N120" s="81"/>
    </row>
    <row r="121" s="1" customFormat="1" ht="27" customHeight="1" spans="1:14">
      <c r="A121" s="14">
        <v>97</v>
      </c>
      <c r="B121" s="14" t="s">
        <v>278</v>
      </c>
      <c r="C121" s="15" t="s">
        <v>292</v>
      </c>
      <c r="D121" s="15" t="s">
        <v>288</v>
      </c>
      <c r="E121" s="15" t="s">
        <v>293</v>
      </c>
      <c r="F121" s="39">
        <v>278.7</v>
      </c>
      <c r="G121" s="15">
        <v>279.4</v>
      </c>
      <c r="H121" s="35"/>
      <c r="I121" s="62">
        <f t="shared" si="7"/>
        <v>279.4</v>
      </c>
      <c r="J121" s="15">
        <v>0</v>
      </c>
      <c r="K121" s="63">
        <f t="shared" si="10"/>
        <v>279.4</v>
      </c>
      <c r="L121" s="64">
        <f>ABS(K121-F121)/K121</f>
        <v>0.00250536864710089</v>
      </c>
      <c r="M121" s="65">
        <v>0</v>
      </c>
      <c r="N121" s="66">
        <v>279</v>
      </c>
    </row>
    <row r="122" s="1" customFormat="1" ht="27" customHeight="1" spans="1:14">
      <c r="A122" s="14">
        <v>98</v>
      </c>
      <c r="B122" s="14" t="s">
        <v>278</v>
      </c>
      <c r="C122" s="15" t="s">
        <v>294</v>
      </c>
      <c r="D122" s="15" t="s">
        <v>295</v>
      </c>
      <c r="E122" s="102" t="s">
        <v>296</v>
      </c>
      <c r="F122" s="35">
        <v>754.4</v>
      </c>
      <c r="G122" s="15">
        <v>751.29</v>
      </c>
      <c r="H122" s="35"/>
      <c r="I122" s="62">
        <f t="shared" si="7"/>
        <v>751.29</v>
      </c>
      <c r="J122" s="15">
        <v>0</v>
      </c>
      <c r="K122" s="63">
        <f t="shared" si="10"/>
        <v>751.29</v>
      </c>
      <c r="L122" s="64">
        <f>ABS(K122-F122)/K122</f>
        <v>0.00413954664643482</v>
      </c>
      <c r="M122" s="65">
        <v>0</v>
      </c>
      <c r="N122" s="66">
        <v>751</v>
      </c>
    </row>
    <row r="123" s="1" customFormat="1" ht="27" customHeight="1" spans="1:14">
      <c r="A123" s="14">
        <v>99</v>
      </c>
      <c r="B123" s="14" t="s">
        <v>278</v>
      </c>
      <c r="C123" s="14" t="s">
        <v>297</v>
      </c>
      <c r="D123" s="31" t="s">
        <v>298</v>
      </c>
      <c r="E123" s="103" t="s">
        <v>299</v>
      </c>
      <c r="F123" s="35">
        <v>789.6</v>
      </c>
      <c r="G123" s="35">
        <v>795.3</v>
      </c>
      <c r="H123" s="35"/>
      <c r="I123" s="62">
        <f t="shared" si="7"/>
        <v>795.3</v>
      </c>
      <c r="J123" s="62">
        <v>0</v>
      </c>
      <c r="K123" s="63">
        <f t="shared" si="10"/>
        <v>795.3</v>
      </c>
      <c r="L123" s="64">
        <f>ABS(K123-F123)/K123</f>
        <v>0.00716710675216891</v>
      </c>
      <c r="M123" s="65">
        <v>0</v>
      </c>
      <c r="N123" s="66">
        <v>795</v>
      </c>
    </row>
    <row r="124" s="1" customFormat="1" ht="27" customHeight="1" spans="1:14">
      <c r="A124" s="21">
        <v>100</v>
      </c>
      <c r="B124" s="21" t="s">
        <v>300</v>
      </c>
      <c r="C124" s="19" t="s">
        <v>301</v>
      </c>
      <c r="D124" s="20" t="s">
        <v>302</v>
      </c>
      <c r="E124" s="41" t="s">
        <v>303</v>
      </c>
      <c r="F124" s="37">
        <v>1100</v>
      </c>
      <c r="G124" s="35">
        <v>607.58</v>
      </c>
      <c r="H124" s="35"/>
      <c r="I124" s="62">
        <f t="shared" si="7"/>
        <v>607.58</v>
      </c>
      <c r="J124" s="104">
        <v>0</v>
      </c>
      <c r="K124" s="68">
        <f>I124+I125</f>
        <v>993.91</v>
      </c>
      <c r="L124" s="69">
        <f>ABS(K124-F124)/K124</f>
        <v>0.106740046885533</v>
      </c>
      <c r="M124" s="70">
        <v>0</v>
      </c>
      <c r="N124" s="71">
        <v>940</v>
      </c>
    </row>
    <row r="125" s="1" customFormat="1" ht="27" customHeight="1" spans="1:14">
      <c r="A125" s="29"/>
      <c r="B125" s="21" t="s">
        <v>300</v>
      </c>
      <c r="C125" s="27"/>
      <c r="D125" s="28"/>
      <c r="E125" s="41" t="s">
        <v>304</v>
      </c>
      <c r="F125" s="39"/>
      <c r="G125" s="35">
        <v>386.33</v>
      </c>
      <c r="H125" s="35"/>
      <c r="I125" s="62">
        <f t="shared" si="7"/>
        <v>386.33</v>
      </c>
      <c r="J125" s="107">
        <v>0</v>
      </c>
      <c r="K125" s="78"/>
      <c r="L125" s="79"/>
      <c r="M125" s="80"/>
      <c r="N125" s="81"/>
    </row>
    <row r="126" s="1" customFormat="1" ht="27" customHeight="1" spans="1:14">
      <c r="A126" s="14">
        <v>101</v>
      </c>
      <c r="B126" s="21" t="s">
        <v>300</v>
      </c>
      <c r="C126" s="15" t="s">
        <v>305</v>
      </c>
      <c r="D126" s="16" t="s">
        <v>306</v>
      </c>
      <c r="E126" s="15">
        <v>10765906</v>
      </c>
      <c r="F126" s="35">
        <v>643.59</v>
      </c>
      <c r="G126" s="104">
        <v>641.06</v>
      </c>
      <c r="H126" s="35"/>
      <c r="I126" s="62">
        <f t="shared" si="7"/>
        <v>641.06</v>
      </c>
      <c r="J126" s="107">
        <v>0</v>
      </c>
      <c r="K126" s="63">
        <f t="shared" si="10"/>
        <v>641.06</v>
      </c>
      <c r="L126" s="64">
        <f t="shared" ref="L126:L131" si="13">ABS(K126-F126)/K126</f>
        <v>0.00394658846285853</v>
      </c>
      <c r="M126" s="65">
        <v>0</v>
      </c>
      <c r="N126" s="66">
        <v>641</v>
      </c>
    </row>
    <row r="127" s="1" customFormat="1" ht="27" customHeight="1" spans="1:14">
      <c r="A127" s="14">
        <v>102</v>
      </c>
      <c r="B127" s="21" t="s">
        <v>300</v>
      </c>
      <c r="C127" s="15" t="s">
        <v>307</v>
      </c>
      <c r="D127" s="30" t="s">
        <v>308</v>
      </c>
      <c r="E127" s="15">
        <v>10957589</v>
      </c>
      <c r="F127" s="35">
        <v>552.06</v>
      </c>
      <c r="G127" s="35">
        <v>550.78</v>
      </c>
      <c r="H127" s="35"/>
      <c r="I127" s="62">
        <f t="shared" si="7"/>
        <v>550.78</v>
      </c>
      <c r="J127" s="104">
        <v>0</v>
      </c>
      <c r="K127" s="63">
        <f t="shared" si="10"/>
        <v>550.78</v>
      </c>
      <c r="L127" s="64">
        <f t="shared" si="13"/>
        <v>0.00232397690547945</v>
      </c>
      <c r="M127" s="65">
        <v>0</v>
      </c>
      <c r="N127" s="66">
        <v>550</v>
      </c>
    </row>
    <row r="128" s="1" customFormat="1" ht="27" customHeight="1" spans="1:14">
      <c r="A128" s="14">
        <v>103</v>
      </c>
      <c r="B128" s="21" t="s">
        <v>300</v>
      </c>
      <c r="C128" s="105" t="s">
        <v>309</v>
      </c>
      <c r="D128" s="16" t="s">
        <v>310</v>
      </c>
      <c r="E128" s="15" t="s">
        <v>311</v>
      </c>
      <c r="F128" s="35">
        <v>349.36</v>
      </c>
      <c r="G128" s="104">
        <v>348.35</v>
      </c>
      <c r="H128" s="35"/>
      <c r="I128" s="62">
        <f t="shared" si="7"/>
        <v>348.35</v>
      </c>
      <c r="J128" s="62">
        <v>0</v>
      </c>
      <c r="K128" s="63">
        <f t="shared" si="10"/>
        <v>348.35</v>
      </c>
      <c r="L128" s="64">
        <f t="shared" si="13"/>
        <v>0.00289938280465047</v>
      </c>
      <c r="M128" s="65">
        <v>0</v>
      </c>
      <c r="N128" s="66">
        <v>348</v>
      </c>
    </row>
    <row r="129" s="1" customFormat="1" ht="27" customHeight="1" spans="1:14">
      <c r="A129" s="14">
        <v>104</v>
      </c>
      <c r="B129" s="21" t="s">
        <v>300</v>
      </c>
      <c r="C129" s="15" t="s">
        <v>312</v>
      </c>
      <c r="D129" s="30" t="s">
        <v>313</v>
      </c>
      <c r="E129" s="15" t="s">
        <v>314</v>
      </c>
      <c r="F129" s="35">
        <v>654.84</v>
      </c>
      <c r="G129" s="15">
        <v>652.79</v>
      </c>
      <c r="H129" s="35"/>
      <c r="I129" s="62">
        <f t="shared" si="7"/>
        <v>652.79</v>
      </c>
      <c r="J129" s="104">
        <v>0</v>
      </c>
      <c r="K129" s="63">
        <f t="shared" si="10"/>
        <v>652.79</v>
      </c>
      <c r="L129" s="64">
        <f t="shared" si="13"/>
        <v>0.00314036673355914</v>
      </c>
      <c r="M129" s="65">
        <v>0</v>
      </c>
      <c r="N129" s="66">
        <v>652</v>
      </c>
    </row>
    <row r="130" s="1" customFormat="1" ht="27" customHeight="1" spans="1:14">
      <c r="A130" s="14">
        <v>105</v>
      </c>
      <c r="B130" s="21" t="s">
        <v>300</v>
      </c>
      <c r="C130" s="14" t="s">
        <v>315</v>
      </c>
      <c r="D130" s="31" t="s">
        <v>316</v>
      </c>
      <c r="E130" s="108" t="s">
        <v>317</v>
      </c>
      <c r="F130" s="35">
        <v>419.5</v>
      </c>
      <c r="G130" s="14">
        <v>418.96</v>
      </c>
      <c r="H130" s="35"/>
      <c r="I130" s="62">
        <f t="shared" si="7"/>
        <v>418.96</v>
      </c>
      <c r="J130" s="62">
        <v>0</v>
      </c>
      <c r="K130" s="63">
        <f t="shared" si="10"/>
        <v>418.96</v>
      </c>
      <c r="L130" s="64">
        <f t="shared" si="13"/>
        <v>0.00128890586213486</v>
      </c>
      <c r="M130" s="65">
        <v>0</v>
      </c>
      <c r="N130" s="66">
        <v>418</v>
      </c>
    </row>
    <row r="131" s="1" customFormat="1" ht="27" customHeight="1" spans="1:14">
      <c r="A131" s="21">
        <v>106</v>
      </c>
      <c r="B131" s="21" t="s">
        <v>300</v>
      </c>
      <c r="C131" s="21" t="s">
        <v>318</v>
      </c>
      <c r="D131" s="36" t="s">
        <v>319</v>
      </c>
      <c r="E131" s="108" t="s">
        <v>320</v>
      </c>
      <c r="F131" s="37">
        <v>1085.81</v>
      </c>
      <c r="G131" s="35">
        <v>683.42</v>
      </c>
      <c r="H131" s="35"/>
      <c r="I131" s="62">
        <f t="shared" si="7"/>
        <v>683.42</v>
      </c>
      <c r="J131" s="21">
        <v>267.93</v>
      </c>
      <c r="K131" s="68">
        <f>I131+I132-J131</f>
        <v>921.96</v>
      </c>
      <c r="L131" s="69">
        <f t="shared" si="13"/>
        <v>0.177719206907024</v>
      </c>
      <c r="M131" s="70">
        <f>ABS(K131-F131)/2</f>
        <v>81.9250000000001</v>
      </c>
      <c r="N131" s="71">
        <v>840</v>
      </c>
    </row>
    <row r="132" s="1" customFormat="1" ht="27" customHeight="1" spans="1:14">
      <c r="A132" s="29"/>
      <c r="B132" s="21" t="s">
        <v>300</v>
      </c>
      <c r="C132" s="29"/>
      <c r="D132" s="38"/>
      <c r="E132" s="108" t="s">
        <v>321</v>
      </c>
      <c r="F132" s="39"/>
      <c r="G132" s="14">
        <v>506.47</v>
      </c>
      <c r="H132" s="35"/>
      <c r="I132" s="62">
        <f t="shared" ref="I132:I181" si="14">G132+H132</f>
        <v>506.47</v>
      </c>
      <c r="J132" s="29"/>
      <c r="K132" s="78"/>
      <c r="L132" s="79"/>
      <c r="M132" s="80"/>
      <c r="N132" s="81"/>
    </row>
    <row r="133" s="1" customFormat="1" ht="27" customHeight="1" spans="1:14">
      <c r="A133" s="14">
        <v>107</v>
      </c>
      <c r="B133" s="21" t="s">
        <v>300</v>
      </c>
      <c r="C133" s="105" t="s">
        <v>322</v>
      </c>
      <c r="D133" s="31" t="s">
        <v>323</v>
      </c>
      <c r="E133" s="103" t="s">
        <v>324</v>
      </c>
      <c r="F133" s="35">
        <v>685.21</v>
      </c>
      <c r="G133" s="14">
        <v>686.21</v>
      </c>
      <c r="H133" s="35"/>
      <c r="I133" s="62">
        <f t="shared" si="14"/>
        <v>686.21</v>
      </c>
      <c r="J133" s="62">
        <v>0</v>
      </c>
      <c r="K133" s="63">
        <f t="shared" ref="K133:K164" si="15">I133-J133</f>
        <v>686.21</v>
      </c>
      <c r="L133" s="64">
        <f>ABS(K133-F133)/K133</f>
        <v>0.00145727984144795</v>
      </c>
      <c r="M133" s="65">
        <v>0</v>
      </c>
      <c r="N133" s="66">
        <v>686</v>
      </c>
    </row>
    <row r="134" s="1" customFormat="1" ht="27" customHeight="1" spans="1:14">
      <c r="A134" s="21">
        <v>108</v>
      </c>
      <c r="B134" s="21" t="s">
        <v>300</v>
      </c>
      <c r="C134" s="105" t="s">
        <v>325</v>
      </c>
      <c r="D134" s="14" t="s">
        <v>326</v>
      </c>
      <c r="E134" s="109" t="s">
        <v>327</v>
      </c>
      <c r="F134" s="35">
        <v>858.73</v>
      </c>
      <c r="G134" s="35">
        <v>858.73</v>
      </c>
      <c r="H134" s="35"/>
      <c r="I134" s="62">
        <f t="shared" si="14"/>
        <v>858.73</v>
      </c>
      <c r="J134" s="14">
        <v>0</v>
      </c>
      <c r="K134" s="63">
        <f t="shared" si="15"/>
        <v>858.73</v>
      </c>
      <c r="L134" s="64">
        <f>ABS(K134-F134)/K134</f>
        <v>0</v>
      </c>
      <c r="M134" s="65">
        <v>0</v>
      </c>
      <c r="N134" s="66">
        <v>858</v>
      </c>
    </row>
    <row r="135" s="1" customFormat="1" ht="27" customHeight="1" spans="1:14">
      <c r="A135" s="21">
        <v>109</v>
      </c>
      <c r="B135" s="21" t="s">
        <v>300</v>
      </c>
      <c r="C135" s="105" t="s">
        <v>328</v>
      </c>
      <c r="D135" s="14" t="s">
        <v>329</v>
      </c>
      <c r="E135" s="109" t="s">
        <v>330</v>
      </c>
      <c r="F135" s="35">
        <v>793.27</v>
      </c>
      <c r="G135" s="35">
        <v>787.31</v>
      </c>
      <c r="H135" s="35"/>
      <c r="I135" s="62">
        <f t="shared" si="14"/>
        <v>787.31</v>
      </c>
      <c r="J135" s="14">
        <v>0</v>
      </c>
      <c r="K135" s="63">
        <f t="shared" si="15"/>
        <v>787.31</v>
      </c>
      <c r="L135" s="64">
        <f>ABS(K135-F135)/K135</f>
        <v>0.00757008040035061</v>
      </c>
      <c r="M135" s="65">
        <v>0</v>
      </c>
      <c r="N135" s="66">
        <v>787</v>
      </c>
    </row>
    <row r="136" s="1" customFormat="1" ht="27" customHeight="1" spans="1:14">
      <c r="A136" s="21">
        <v>110</v>
      </c>
      <c r="B136" s="21" t="s">
        <v>331</v>
      </c>
      <c r="C136" s="21" t="s">
        <v>332</v>
      </c>
      <c r="D136" s="21" t="s">
        <v>333</v>
      </c>
      <c r="E136" s="41" t="s">
        <v>334</v>
      </c>
      <c r="F136" s="37">
        <v>3131.64</v>
      </c>
      <c r="G136" s="15">
        <v>287.18</v>
      </c>
      <c r="H136" s="35"/>
      <c r="I136" s="62">
        <f t="shared" si="14"/>
        <v>287.18</v>
      </c>
      <c r="J136" s="21">
        <v>122.11</v>
      </c>
      <c r="K136" s="68">
        <f>I136+I137+I138+I139+I140+I141-J136</f>
        <v>3225.82</v>
      </c>
      <c r="L136" s="69">
        <f>ABS(K136-F136)/K136</f>
        <v>0.0291956773781551</v>
      </c>
      <c r="M136" s="70">
        <v>0</v>
      </c>
      <c r="N136" s="71">
        <v>3225</v>
      </c>
    </row>
    <row r="137" s="1" customFormat="1" ht="27" customHeight="1" spans="1:14">
      <c r="A137" s="25"/>
      <c r="B137" s="21" t="s">
        <v>331</v>
      </c>
      <c r="C137" s="25"/>
      <c r="D137" s="25"/>
      <c r="E137" s="41" t="s">
        <v>335</v>
      </c>
      <c r="F137" s="43"/>
      <c r="G137" s="15">
        <v>499.54</v>
      </c>
      <c r="H137" s="35"/>
      <c r="I137" s="62">
        <f t="shared" si="14"/>
        <v>499.54</v>
      </c>
      <c r="J137" s="25"/>
      <c r="K137" s="73"/>
      <c r="L137" s="74"/>
      <c r="M137" s="75"/>
      <c r="N137" s="76"/>
    </row>
    <row r="138" s="1" customFormat="1" ht="27" customHeight="1" spans="1:14">
      <c r="A138" s="25"/>
      <c r="B138" s="21" t="s">
        <v>331</v>
      </c>
      <c r="C138" s="25"/>
      <c r="D138" s="25"/>
      <c r="E138" s="41" t="s">
        <v>336</v>
      </c>
      <c r="F138" s="43"/>
      <c r="G138" s="15">
        <v>592.16</v>
      </c>
      <c r="H138" s="35"/>
      <c r="I138" s="62">
        <f t="shared" si="14"/>
        <v>592.16</v>
      </c>
      <c r="J138" s="25"/>
      <c r="K138" s="73"/>
      <c r="L138" s="74"/>
      <c r="M138" s="75"/>
      <c r="N138" s="76"/>
    </row>
    <row r="139" s="1" customFormat="1" ht="27" customHeight="1" spans="1:14">
      <c r="A139" s="25"/>
      <c r="B139" s="21" t="s">
        <v>331</v>
      </c>
      <c r="C139" s="25"/>
      <c r="D139" s="25"/>
      <c r="E139" s="41" t="s">
        <v>337</v>
      </c>
      <c r="F139" s="43"/>
      <c r="G139" s="15">
        <v>836.59</v>
      </c>
      <c r="H139" s="35"/>
      <c r="I139" s="62">
        <f t="shared" si="14"/>
        <v>836.59</v>
      </c>
      <c r="J139" s="25"/>
      <c r="K139" s="73"/>
      <c r="L139" s="74"/>
      <c r="M139" s="75"/>
      <c r="N139" s="76"/>
    </row>
    <row r="140" s="1" customFormat="1" ht="27" customHeight="1" spans="1:14">
      <c r="A140" s="25"/>
      <c r="B140" s="21" t="s">
        <v>331</v>
      </c>
      <c r="C140" s="25"/>
      <c r="D140" s="25"/>
      <c r="E140" s="41" t="s">
        <v>338</v>
      </c>
      <c r="F140" s="43"/>
      <c r="G140" s="15">
        <v>206.72</v>
      </c>
      <c r="H140" s="35"/>
      <c r="I140" s="62">
        <f t="shared" si="14"/>
        <v>206.72</v>
      </c>
      <c r="J140" s="25"/>
      <c r="K140" s="73"/>
      <c r="L140" s="74"/>
      <c r="M140" s="75"/>
      <c r="N140" s="76"/>
    </row>
    <row r="141" s="1" customFormat="1" ht="27" customHeight="1" spans="1:14">
      <c r="A141" s="29"/>
      <c r="B141" s="21" t="s">
        <v>331</v>
      </c>
      <c r="C141" s="29"/>
      <c r="D141" s="29"/>
      <c r="E141" s="41" t="s">
        <v>339</v>
      </c>
      <c r="F141" s="39"/>
      <c r="G141" s="35">
        <v>925.74</v>
      </c>
      <c r="H141" s="35"/>
      <c r="I141" s="62">
        <f t="shared" si="14"/>
        <v>925.74</v>
      </c>
      <c r="J141" s="29"/>
      <c r="K141" s="78"/>
      <c r="L141" s="79"/>
      <c r="M141" s="80"/>
      <c r="N141" s="81"/>
    </row>
    <row r="142" s="1" customFormat="1" ht="27" customHeight="1" spans="1:14">
      <c r="A142" s="21">
        <v>111</v>
      </c>
      <c r="B142" s="21" t="s">
        <v>331</v>
      </c>
      <c r="C142" s="21" t="s">
        <v>340</v>
      </c>
      <c r="D142" s="21" t="s">
        <v>341</v>
      </c>
      <c r="E142" s="41" t="s">
        <v>342</v>
      </c>
      <c r="F142" s="37">
        <v>1370.55</v>
      </c>
      <c r="G142" s="42">
        <v>807.06</v>
      </c>
      <c r="H142" s="35"/>
      <c r="I142" s="62">
        <f t="shared" si="14"/>
        <v>807.06</v>
      </c>
      <c r="J142" s="21">
        <v>0</v>
      </c>
      <c r="K142" s="68">
        <f>I142+I143</f>
        <v>1368.93</v>
      </c>
      <c r="L142" s="69">
        <f>ABS(K142-F142)/K142</f>
        <v>0.00118340601783884</v>
      </c>
      <c r="M142" s="70">
        <v>0</v>
      </c>
      <c r="N142" s="71">
        <v>1368</v>
      </c>
    </row>
    <row r="143" s="1" customFormat="1" ht="27" customHeight="1" spans="1:14">
      <c r="A143" s="29"/>
      <c r="B143" s="21" t="s">
        <v>331</v>
      </c>
      <c r="C143" s="29"/>
      <c r="D143" s="29"/>
      <c r="E143" s="41" t="s">
        <v>343</v>
      </c>
      <c r="F143" s="39"/>
      <c r="G143" s="35">
        <v>561.87</v>
      </c>
      <c r="H143" s="35"/>
      <c r="I143" s="62">
        <f t="shared" si="14"/>
        <v>561.87</v>
      </c>
      <c r="J143" s="29"/>
      <c r="K143" s="78"/>
      <c r="L143" s="79"/>
      <c r="M143" s="80"/>
      <c r="N143" s="81"/>
    </row>
    <row r="144" s="1" customFormat="1" ht="27" customHeight="1" spans="1:14">
      <c r="A144" s="14">
        <v>112</v>
      </c>
      <c r="B144" s="21" t="s">
        <v>331</v>
      </c>
      <c r="C144" s="15" t="s">
        <v>344</v>
      </c>
      <c r="D144" s="40" t="s">
        <v>345</v>
      </c>
      <c r="E144" s="15" t="s">
        <v>346</v>
      </c>
      <c r="F144" s="35">
        <v>1242.05</v>
      </c>
      <c r="G144" s="35">
        <v>1242.45</v>
      </c>
      <c r="H144" s="35"/>
      <c r="I144" s="62">
        <f t="shared" si="14"/>
        <v>1242.45</v>
      </c>
      <c r="J144" s="107">
        <v>0</v>
      </c>
      <c r="K144" s="63">
        <f t="shared" si="15"/>
        <v>1242.45</v>
      </c>
      <c r="L144" s="64">
        <f>ABS(K144-F144)/K144</f>
        <v>0.000321944545052188</v>
      </c>
      <c r="M144" s="65">
        <v>0</v>
      </c>
      <c r="N144" s="66">
        <v>1242</v>
      </c>
    </row>
    <row r="145" s="1" customFormat="1" ht="27" customHeight="1" spans="1:14">
      <c r="A145" s="21">
        <v>113</v>
      </c>
      <c r="B145" s="21" t="s">
        <v>331</v>
      </c>
      <c r="C145" s="21" t="s">
        <v>347</v>
      </c>
      <c r="D145" s="21" t="s">
        <v>348</v>
      </c>
      <c r="E145" s="15" t="s">
        <v>349</v>
      </c>
      <c r="F145" s="37">
        <v>1096</v>
      </c>
      <c r="G145" s="35">
        <v>385.51</v>
      </c>
      <c r="H145" s="35"/>
      <c r="I145" s="62">
        <f t="shared" si="14"/>
        <v>385.51</v>
      </c>
      <c r="J145" s="21">
        <v>0</v>
      </c>
      <c r="K145" s="68">
        <f>I145+I146</f>
        <v>1216.39</v>
      </c>
      <c r="L145" s="69">
        <f>ABS(K145-F145)/K145</f>
        <v>0.098973191164018</v>
      </c>
      <c r="M145" s="70">
        <v>0</v>
      </c>
      <c r="N145" s="71">
        <v>1216</v>
      </c>
    </row>
    <row r="146" s="1" customFormat="1" ht="27" customHeight="1" spans="1:14">
      <c r="A146" s="29"/>
      <c r="B146" s="21" t="s">
        <v>331</v>
      </c>
      <c r="C146" s="29"/>
      <c r="D146" s="29"/>
      <c r="E146" s="15" t="s">
        <v>350</v>
      </c>
      <c r="F146" s="39"/>
      <c r="G146" s="15">
        <v>830.88</v>
      </c>
      <c r="H146" s="35"/>
      <c r="I146" s="62">
        <f t="shared" si="14"/>
        <v>830.88</v>
      </c>
      <c r="J146" s="29"/>
      <c r="K146" s="78"/>
      <c r="L146" s="79"/>
      <c r="M146" s="80"/>
      <c r="N146" s="81"/>
    </row>
    <row r="147" s="1" customFormat="1" ht="27" customHeight="1" spans="1:14">
      <c r="A147" s="14">
        <v>114</v>
      </c>
      <c r="B147" s="21" t="s">
        <v>331</v>
      </c>
      <c r="C147" s="15" t="s">
        <v>351</v>
      </c>
      <c r="D147" s="40" t="s">
        <v>348</v>
      </c>
      <c r="E147" s="15" t="s">
        <v>352</v>
      </c>
      <c r="F147" s="35">
        <v>733.5</v>
      </c>
      <c r="G147" s="104">
        <v>743.06</v>
      </c>
      <c r="H147" s="35"/>
      <c r="I147" s="62">
        <f t="shared" si="14"/>
        <v>743.06</v>
      </c>
      <c r="J147" s="62">
        <v>0</v>
      </c>
      <c r="K147" s="63">
        <f t="shared" si="15"/>
        <v>743.06</v>
      </c>
      <c r="L147" s="64">
        <f>ABS(K147-F147)/K147</f>
        <v>0.0128657174386994</v>
      </c>
      <c r="M147" s="65">
        <v>0</v>
      </c>
      <c r="N147" s="66">
        <v>743</v>
      </c>
    </row>
    <row r="148" s="1" customFormat="1" ht="27" customHeight="1" spans="1:14">
      <c r="A148" s="14">
        <v>115</v>
      </c>
      <c r="B148" s="21" t="s">
        <v>331</v>
      </c>
      <c r="C148" s="15" t="s">
        <v>353</v>
      </c>
      <c r="D148" s="40" t="s">
        <v>354</v>
      </c>
      <c r="E148" s="15" t="s">
        <v>355</v>
      </c>
      <c r="F148" s="35">
        <v>633</v>
      </c>
      <c r="G148" s="104">
        <v>654.03</v>
      </c>
      <c r="H148" s="35"/>
      <c r="I148" s="62">
        <f t="shared" si="14"/>
        <v>654.03</v>
      </c>
      <c r="J148" s="104">
        <v>0</v>
      </c>
      <c r="K148" s="63">
        <f t="shared" si="15"/>
        <v>654.03</v>
      </c>
      <c r="L148" s="64">
        <f>ABS(K148-F148)/K148</f>
        <v>0.0321544883262235</v>
      </c>
      <c r="M148" s="65">
        <v>0</v>
      </c>
      <c r="N148" s="66">
        <v>654</v>
      </c>
    </row>
    <row r="149" s="1" customFormat="1" ht="27" customHeight="1" spans="1:14">
      <c r="A149" s="21">
        <v>116</v>
      </c>
      <c r="B149" s="21" t="s">
        <v>331</v>
      </c>
      <c r="C149" s="21" t="s">
        <v>356</v>
      </c>
      <c r="D149" s="21" t="s">
        <v>357</v>
      </c>
      <c r="E149" s="108" t="s">
        <v>358</v>
      </c>
      <c r="F149" s="37">
        <v>599.01</v>
      </c>
      <c r="G149" s="14">
        <v>313.55</v>
      </c>
      <c r="H149" s="35"/>
      <c r="I149" s="62">
        <f t="shared" si="14"/>
        <v>313.55</v>
      </c>
      <c r="J149" s="21">
        <v>0</v>
      </c>
      <c r="K149" s="68">
        <f>I149+I150</f>
        <v>590.52</v>
      </c>
      <c r="L149" s="69">
        <f>ABS(K149-F149)/K149</f>
        <v>0.0143771591140012</v>
      </c>
      <c r="M149" s="70">
        <v>0</v>
      </c>
      <c r="N149" s="71">
        <v>590</v>
      </c>
    </row>
    <row r="150" s="1" customFormat="1" ht="27" customHeight="1" spans="1:14">
      <c r="A150" s="29"/>
      <c r="B150" s="21" t="s">
        <v>331</v>
      </c>
      <c r="C150" s="29"/>
      <c r="D150" s="29"/>
      <c r="E150" s="108">
        <v>10957942</v>
      </c>
      <c r="F150" s="39"/>
      <c r="G150" s="35">
        <v>276.97</v>
      </c>
      <c r="H150" s="35"/>
      <c r="I150" s="62">
        <f t="shared" si="14"/>
        <v>276.97</v>
      </c>
      <c r="J150" s="29"/>
      <c r="K150" s="78"/>
      <c r="L150" s="79"/>
      <c r="M150" s="80"/>
      <c r="N150" s="81"/>
    </row>
    <row r="151" s="1" customFormat="1" ht="27" customHeight="1" spans="1:14">
      <c r="A151" s="14">
        <v>117</v>
      </c>
      <c r="B151" s="21" t="s">
        <v>331</v>
      </c>
      <c r="C151" s="14" t="s">
        <v>359</v>
      </c>
      <c r="D151" s="40" t="s">
        <v>345</v>
      </c>
      <c r="E151" s="108" t="s">
        <v>360</v>
      </c>
      <c r="F151" s="35">
        <v>577.5</v>
      </c>
      <c r="G151" s="35">
        <v>512.63</v>
      </c>
      <c r="H151" s="35"/>
      <c r="I151" s="62">
        <f t="shared" si="14"/>
        <v>512.63</v>
      </c>
      <c r="J151" s="14">
        <v>0</v>
      </c>
      <c r="K151" s="63">
        <f t="shared" si="15"/>
        <v>512.63</v>
      </c>
      <c r="L151" s="64">
        <f t="shared" ref="L151:L163" si="16">ABS(K151-F151)/K151</f>
        <v>0.126543510914305</v>
      </c>
      <c r="M151" s="65">
        <f>ABS(K151-F151)/2</f>
        <v>32.435</v>
      </c>
      <c r="N151" s="66">
        <v>480</v>
      </c>
    </row>
    <row r="152" s="1" customFormat="1" ht="27" customHeight="1" spans="1:14">
      <c r="A152" s="14">
        <v>118</v>
      </c>
      <c r="B152" s="21" t="s">
        <v>331</v>
      </c>
      <c r="C152" s="14" t="s">
        <v>361</v>
      </c>
      <c r="D152" s="110" t="s">
        <v>341</v>
      </c>
      <c r="E152" s="108" t="s">
        <v>362</v>
      </c>
      <c r="F152" s="35">
        <v>469.32</v>
      </c>
      <c r="G152" s="14">
        <v>469.32</v>
      </c>
      <c r="H152" s="35"/>
      <c r="I152" s="62">
        <f t="shared" si="14"/>
        <v>469.32</v>
      </c>
      <c r="J152" s="14">
        <v>0</v>
      </c>
      <c r="K152" s="63">
        <f t="shared" si="15"/>
        <v>469.32</v>
      </c>
      <c r="L152" s="64">
        <f t="shared" si="16"/>
        <v>0</v>
      </c>
      <c r="M152" s="65">
        <v>0</v>
      </c>
      <c r="N152" s="66">
        <v>469</v>
      </c>
    </row>
    <row r="153" s="1" customFormat="1" ht="27" customHeight="1" spans="1:14">
      <c r="A153" s="14">
        <v>119</v>
      </c>
      <c r="B153" s="21" t="s">
        <v>331</v>
      </c>
      <c r="C153" s="14" t="s">
        <v>363</v>
      </c>
      <c r="D153" s="40" t="s">
        <v>345</v>
      </c>
      <c r="E153" s="108" t="s">
        <v>364</v>
      </c>
      <c r="F153" s="35">
        <v>303.68</v>
      </c>
      <c r="G153" s="14">
        <v>303.68</v>
      </c>
      <c r="H153" s="35"/>
      <c r="I153" s="62">
        <f t="shared" si="14"/>
        <v>303.68</v>
      </c>
      <c r="J153" s="14">
        <v>0</v>
      </c>
      <c r="K153" s="63">
        <f t="shared" si="15"/>
        <v>303.68</v>
      </c>
      <c r="L153" s="64">
        <f t="shared" si="16"/>
        <v>0</v>
      </c>
      <c r="M153" s="65">
        <v>0</v>
      </c>
      <c r="N153" s="66">
        <v>303</v>
      </c>
    </row>
    <row r="154" s="1" customFormat="1" ht="27" customHeight="1" spans="1:14">
      <c r="A154" s="14">
        <v>120</v>
      </c>
      <c r="B154" s="21" t="s">
        <v>331</v>
      </c>
      <c r="C154" s="14" t="s">
        <v>365</v>
      </c>
      <c r="D154" s="40" t="s">
        <v>345</v>
      </c>
      <c r="E154" s="108">
        <v>10955149</v>
      </c>
      <c r="F154" s="35">
        <v>226.97</v>
      </c>
      <c r="G154" s="14">
        <v>222.59</v>
      </c>
      <c r="H154" s="35"/>
      <c r="I154" s="62">
        <f t="shared" si="14"/>
        <v>222.59</v>
      </c>
      <c r="J154" s="14">
        <v>0</v>
      </c>
      <c r="K154" s="63">
        <f t="shared" si="15"/>
        <v>222.59</v>
      </c>
      <c r="L154" s="64">
        <f t="shared" si="16"/>
        <v>0.0196774338469832</v>
      </c>
      <c r="M154" s="65">
        <v>0</v>
      </c>
      <c r="N154" s="66">
        <v>222</v>
      </c>
    </row>
    <row r="155" s="1" customFormat="1" ht="27" customHeight="1" spans="1:14">
      <c r="A155" s="14">
        <v>121</v>
      </c>
      <c r="B155" s="21" t="s">
        <v>331</v>
      </c>
      <c r="C155" s="14" t="s">
        <v>366</v>
      </c>
      <c r="D155" s="40" t="s">
        <v>345</v>
      </c>
      <c r="E155" s="108" t="s">
        <v>367</v>
      </c>
      <c r="F155" s="35">
        <v>206.44</v>
      </c>
      <c r="G155" s="14">
        <v>206.44</v>
      </c>
      <c r="H155" s="35"/>
      <c r="I155" s="62">
        <f t="shared" si="14"/>
        <v>206.44</v>
      </c>
      <c r="J155" s="62">
        <v>0</v>
      </c>
      <c r="K155" s="63">
        <f t="shared" si="15"/>
        <v>206.44</v>
      </c>
      <c r="L155" s="64">
        <f t="shared" si="16"/>
        <v>0</v>
      </c>
      <c r="M155" s="65">
        <v>0</v>
      </c>
      <c r="N155" s="66">
        <v>206</v>
      </c>
    </row>
    <row r="156" s="1" customFormat="1" ht="27" customHeight="1" spans="1:14">
      <c r="A156" s="14">
        <v>122</v>
      </c>
      <c r="B156" s="21" t="s">
        <v>331</v>
      </c>
      <c r="C156" s="14" t="s">
        <v>368</v>
      </c>
      <c r="D156" s="40" t="s">
        <v>357</v>
      </c>
      <c r="E156" s="108">
        <v>10765583</v>
      </c>
      <c r="F156" s="35">
        <v>96.01</v>
      </c>
      <c r="G156" s="14">
        <v>96.01</v>
      </c>
      <c r="H156" s="35"/>
      <c r="I156" s="62">
        <f t="shared" si="14"/>
        <v>96.01</v>
      </c>
      <c r="J156" s="62">
        <v>0</v>
      </c>
      <c r="K156" s="63">
        <f t="shared" si="15"/>
        <v>96.01</v>
      </c>
      <c r="L156" s="64">
        <f t="shared" si="16"/>
        <v>0</v>
      </c>
      <c r="M156" s="65">
        <v>0</v>
      </c>
      <c r="N156" s="66">
        <v>96</v>
      </c>
    </row>
    <row r="157" s="1" customFormat="1" ht="27" customHeight="1" spans="1:14">
      <c r="A157" s="14">
        <v>123</v>
      </c>
      <c r="B157" s="14" t="s">
        <v>369</v>
      </c>
      <c r="C157" s="15" t="s">
        <v>370</v>
      </c>
      <c r="D157" s="16" t="s">
        <v>371</v>
      </c>
      <c r="E157" s="41" t="s">
        <v>372</v>
      </c>
      <c r="F157" s="35">
        <v>720.94</v>
      </c>
      <c r="G157" s="35">
        <v>706.06</v>
      </c>
      <c r="H157" s="35"/>
      <c r="I157" s="62">
        <f t="shared" si="14"/>
        <v>706.06</v>
      </c>
      <c r="J157" s="104">
        <v>0</v>
      </c>
      <c r="K157" s="63">
        <f t="shared" si="15"/>
        <v>706.06</v>
      </c>
      <c r="L157" s="64">
        <f t="shared" si="16"/>
        <v>0.0210746962014561</v>
      </c>
      <c r="M157" s="65">
        <v>0</v>
      </c>
      <c r="N157" s="66">
        <v>706</v>
      </c>
    </row>
    <row r="158" s="1" customFormat="1" ht="27" customHeight="1" spans="1:14">
      <c r="A158" s="14">
        <v>124</v>
      </c>
      <c r="B158" s="14" t="s">
        <v>369</v>
      </c>
      <c r="C158" s="15" t="s">
        <v>373</v>
      </c>
      <c r="D158" s="16" t="s">
        <v>374</v>
      </c>
      <c r="E158" s="42">
        <v>10765885</v>
      </c>
      <c r="F158" s="35">
        <v>279.03</v>
      </c>
      <c r="G158" s="35">
        <v>286.85</v>
      </c>
      <c r="H158" s="35"/>
      <c r="I158" s="62">
        <f t="shared" si="14"/>
        <v>286.85</v>
      </c>
      <c r="J158" s="107">
        <v>0</v>
      </c>
      <c r="K158" s="63">
        <f t="shared" si="15"/>
        <v>286.85</v>
      </c>
      <c r="L158" s="64">
        <f t="shared" si="16"/>
        <v>0.0272616350008717</v>
      </c>
      <c r="M158" s="65">
        <v>0</v>
      </c>
      <c r="N158" s="66">
        <v>286</v>
      </c>
    </row>
    <row r="159" s="1" customFormat="1" ht="27" customHeight="1" spans="1:14">
      <c r="A159" s="14">
        <v>125</v>
      </c>
      <c r="B159" s="14" t="s">
        <v>369</v>
      </c>
      <c r="C159" s="15" t="s">
        <v>375</v>
      </c>
      <c r="D159" s="16" t="s">
        <v>376</v>
      </c>
      <c r="E159" s="15" t="s">
        <v>377</v>
      </c>
      <c r="F159" s="35">
        <v>940.36</v>
      </c>
      <c r="G159" s="42">
        <v>940.31</v>
      </c>
      <c r="H159" s="35"/>
      <c r="I159" s="62">
        <f t="shared" si="14"/>
        <v>940.31</v>
      </c>
      <c r="J159" s="107">
        <v>0</v>
      </c>
      <c r="K159" s="63">
        <f t="shared" si="15"/>
        <v>940.31</v>
      </c>
      <c r="L159" s="64">
        <f t="shared" si="16"/>
        <v>5.31739532708024e-5</v>
      </c>
      <c r="M159" s="65">
        <v>0</v>
      </c>
      <c r="N159" s="66">
        <v>940</v>
      </c>
    </row>
    <row r="160" s="1" customFormat="1" ht="27" customHeight="1" spans="1:14">
      <c r="A160" s="14">
        <v>126</v>
      </c>
      <c r="B160" s="14" t="s">
        <v>369</v>
      </c>
      <c r="C160" s="15" t="s">
        <v>378</v>
      </c>
      <c r="D160" s="30" t="s">
        <v>379</v>
      </c>
      <c r="E160" s="15" t="s">
        <v>380</v>
      </c>
      <c r="F160" s="35">
        <v>1053.75</v>
      </c>
      <c r="G160" s="35">
        <v>1053.76</v>
      </c>
      <c r="H160" s="35"/>
      <c r="I160" s="62">
        <f t="shared" si="14"/>
        <v>1053.76</v>
      </c>
      <c r="J160" s="104">
        <v>0</v>
      </c>
      <c r="K160" s="63">
        <f t="shared" si="15"/>
        <v>1053.76</v>
      </c>
      <c r="L160" s="64">
        <f t="shared" si="16"/>
        <v>9.48982690554861e-6</v>
      </c>
      <c r="M160" s="65">
        <v>0</v>
      </c>
      <c r="N160" s="66">
        <v>1053</v>
      </c>
    </row>
    <row r="161" s="1" customFormat="1" ht="27" customHeight="1" spans="1:14">
      <c r="A161" s="14">
        <v>127</v>
      </c>
      <c r="B161" s="14" t="s">
        <v>369</v>
      </c>
      <c r="C161" s="15" t="s">
        <v>381</v>
      </c>
      <c r="D161" s="16" t="s">
        <v>382</v>
      </c>
      <c r="E161" s="15" t="s">
        <v>383</v>
      </c>
      <c r="F161" s="15">
        <v>740.53</v>
      </c>
      <c r="G161" s="35">
        <v>740.54</v>
      </c>
      <c r="H161" s="35"/>
      <c r="I161" s="62">
        <f t="shared" si="14"/>
        <v>740.54</v>
      </c>
      <c r="J161" s="62">
        <v>0</v>
      </c>
      <c r="K161" s="63">
        <f t="shared" si="15"/>
        <v>740.54</v>
      </c>
      <c r="L161" s="64">
        <f t="shared" si="16"/>
        <v>1.350365949171e-5</v>
      </c>
      <c r="M161" s="65">
        <v>0</v>
      </c>
      <c r="N161" s="66">
        <v>740</v>
      </c>
    </row>
    <row r="162" s="1" customFormat="1" ht="27" customHeight="1" spans="1:14">
      <c r="A162" s="14">
        <v>128</v>
      </c>
      <c r="B162" s="14" t="s">
        <v>384</v>
      </c>
      <c r="C162" s="15" t="s">
        <v>385</v>
      </c>
      <c r="D162" s="16" t="s">
        <v>386</v>
      </c>
      <c r="E162" s="41" t="s">
        <v>387</v>
      </c>
      <c r="F162" s="35">
        <v>821.28</v>
      </c>
      <c r="G162" s="35">
        <v>873.06</v>
      </c>
      <c r="H162" s="35"/>
      <c r="I162" s="62">
        <f t="shared" si="14"/>
        <v>873.06</v>
      </c>
      <c r="J162" s="104">
        <v>36.1</v>
      </c>
      <c r="K162" s="63">
        <f t="shared" si="15"/>
        <v>836.96</v>
      </c>
      <c r="L162" s="64">
        <f t="shared" si="16"/>
        <v>0.0187344675970177</v>
      </c>
      <c r="M162" s="65">
        <v>0</v>
      </c>
      <c r="N162" s="66">
        <v>836</v>
      </c>
    </row>
    <row r="163" s="1" customFormat="1" ht="27" customHeight="1" spans="1:14">
      <c r="A163" s="21">
        <v>129</v>
      </c>
      <c r="B163" s="14" t="s">
        <v>384</v>
      </c>
      <c r="C163" s="19" t="s">
        <v>388</v>
      </c>
      <c r="D163" s="20" t="s">
        <v>389</v>
      </c>
      <c r="E163" s="41" t="s">
        <v>390</v>
      </c>
      <c r="F163" s="37">
        <v>1829</v>
      </c>
      <c r="G163" s="35">
        <v>904.22</v>
      </c>
      <c r="H163" s="35"/>
      <c r="I163" s="62">
        <f t="shared" si="14"/>
        <v>904.22</v>
      </c>
      <c r="J163" s="107"/>
      <c r="K163" s="68">
        <f>I163+I164</f>
        <v>1829</v>
      </c>
      <c r="L163" s="69">
        <f t="shared" si="16"/>
        <v>0</v>
      </c>
      <c r="M163" s="70">
        <f>ABS(K163-F163)/2</f>
        <v>0</v>
      </c>
      <c r="N163" s="71">
        <v>1829</v>
      </c>
    </row>
    <row r="164" s="1" customFormat="1" ht="27" customHeight="1" spans="1:14">
      <c r="A164" s="29"/>
      <c r="B164" s="14" t="s">
        <v>384</v>
      </c>
      <c r="C164" s="27"/>
      <c r="D164" s="28"/>
      <c r="E164" s="41" t="s">
        <v>391</v>
      </c>
      <c r="F164" s="39"/>
      <c r="G164" s="35">
        <v>924.78</v>
      </c>
      <c r="H164" s="35"/>
      <c r="I164" s="62">
        <f t="shared" si="14"/>
        <v>924.78</v>
      </c>
      <c r="J164" s="107"/>
      <c r="K164" s="78"/>
      <c r="L164" s="79"/>
      <c r="M164" s="80"/>
      <c r="N164" s="81"/>
    </row>
    <row r="165" s="1" customFormat="1" ht="27" customHeight="1" spans="1:14">
      <c r="A165" s="14">
        <v>130</v>
      </c>
      <c r="B165" s="14" t="s">
        <v>384</v>
      </c>
      <c r="C165" s="15" t="s">
        <v>392</v>
      </c>
      <c r="D165" s="16" t="s">
        <v>393</v>
      </c>
      <c r="E165" s="15" t="s">
        <v>394</v>
      </c>
      <c r="F165" s="35">
        <v>1010</v>
      </c>
      <c r="G165" s="42">
        <v>1114.92</v>
      </c>
      <c r="H165" s="35"/>
      <c r="I165" s="62">
        <f t="shared" si="14"/>
        <v>1114.92</v>
      </c>
      <c r="J165" s="107"/>
      <c r="K165" s="63">
        <f t="shared" ref="K165:K182" si="17">I165-J165</f>
        <v>1114.92</v>
      </c>
      <c r="L165" s="64">
        <f t="shared" ref="L165:L172" si="18">ABS(K165-F165)/K165</f>
        <v>0.0941054066659492</v>
      </c>
      <c r="M165" s="65">
        <v>0</v>
      </c>
      <c r="N165" s="66">
        <v>1114</v>
      </c>
    </row>
    <row r="166" s="1" customFormat="1" ht="27" customHeight="1" spans="1:14">
      <c r="A166" s="14">
        <v>131</v>
      </c>
      <c r="B166" s="14" t="s">
        <v>384</v>
      </c>
      <c r="C166" s="15" t="s">
        <v>395</v>
      </c>
      <c r="D166" s="16" t="s">
        <v>393</v>
      </c>
      <c r="E166" s="15" t="s">
        <v>396</v>
      </c>
      <c r="F166" s="35">
        <v>869.5</v>
      </c>
      <c r="G166" s="15">
        <v>889.11</v>
      </c>
      <c r="H166" s="35"/>
      <c r="I166" s="62">
        <f t="shared" si="14"/>
        <v>889.11</v>
      </c>
      <c r="J166" s="104"/>
      <c r="K166" s="63">
        <f t="shared" si="17"/>
        <v>889.11</v>
      </c>
      <c r="L166" s="64">
        <f t="shared" si="18"/>
        <v>0.0220557636287974</v>
      </c>
      <c r="M166" s="65">
        <v>0</v>
      </c>
      <c r="N166" s="66">
        <v>889</v>
      </c>
    </row>
    <row r="167" s="1" customFormat="1" ht="27" customHeight="1" spans="1:14">
      <c r="A167" s="14">
        <v>132</v>
      </c>
      <c r="B167" s="14" t="s">
        <v>384</v>
      </c>
      <c r="C167" s="15" t="s">
        <v>397</v>
      </c>
      <c r="D167" s="16" t="s">
        <v>398</v>
      </c>
      <c r="E167" s="15" t="s">
        <v>399</v>
      </c>
      <c r="F167" s="35">
        <v>377.69</v>
      </c>
      <c r="G167" s="35">
        <v>378.31</v>
      </c>
      <c r="H167" s="35"/>
      <c r="I167" s="62">
        <f t="shared" si="14"/>
        <v>378.31</v>
      </c>
      <c r="J167" s="62"/>
      <c r="K167" s="63">
        <f t="shared" si="17"/>
        <v>378.31</v>
      </c>
      <c r="L167" s="64">
        <f t="shared" si="18"/>
        <v>0.00163886759535832</v>
      </c>
      <c r="M167" s="65">
        <v>0</v>
      </c>
      <c r="N167" s="66">
        <v>378</v>
      </c>
    </row>
    <row r="168" s="1" customFormat="1" ht="27" customHeight="1" spans="1:14">
      <c r="A168" s="14">
        <v>133</v>
      </c>
      <c r="B168" s="14" t="s">
        <v>400</v>
      </c>
      <c r="C168" s="15" t="s">
        <v>401</v>
      </c>
      <c r="D168" s="16" t="s">
        <v>402</v>
      </c>
      <c r="E168" s="41" t="s">
        <v>403</v>
      </c>
      <c r="F168" s="35">
        <v>508</v>
      </c>
      <c r="G168" s="104">
        <v>505.77</v>
      </c>
      <c r="H168" s="35"/>
      <c r="I168" s="62">
        <f t="shared" si="14"/>
        <v>505.77</v>
      </c>
      <c r="J168" s="104">
        <v>0</v>
      </c>
      <c r="K168" s="63">
        <f t="shared" si="17"/>
        <v>505.77</v>
      </c>
      <c r="L168" s="64">
        <f t="shared" si="18"/>
        <v>0.00440911876940115</v>
      </c>
      <c r="M168" s="65">
        <v>0</v>
      </c>
      <c r="N168" s="66">
        <v>505</v>
      </c>
    </row>
    <row r="169" s="1" customFormat="1" ht="27" customHeight="1" spans="1:14">
      <c r="A169" s="14">
        <v>134</v>
      </c>
      <c r="B169" s="14" t="s">
        <v>105</v>
      </c>
      <c r="C169" s="15" t="s">
        <v>404</v>
      </c>
      <c r="D169" s="16" t="s">
        <v>115</v>
      </c>
      <c r="E169" s="41" t="s">
        <v>405</v>
      </c>
      <c r="F169" s="35">
        <v>837.45</v>
      </c>
      <c r="G169" s="35">
        <v>894.59</v>
      </c>
      <c r="H169" s="35"/>
      <c r="I169" s="62">
        <f t="shared" si="14"/>
        <v>894.59</v>
      </c>
      <c r="J169" s="107">
        <v>0</v>
      </c>
      <c r="K169" s="63">
        <f t="shared" si="17"/>
        <v>894.59</v>
      </c>
      <c r="L169" s="64">
        <f t="shared" si="18"/>
        <v>0.0638728356006662</v>
      </c>
      <c r="M169" s="65">
        <v>0</v>
      </c>
      <c r="N169" s="66">
        <v>894</v>
      </c>
    </row>
    <row r="170" s="1" customFormat="1" ht="27" customHeight="1" spans="1:14">
      <c r="A170" s="14">
        <v>135</v>
      </c>
      <c r="B170" s="14" t="s">
        <v>369</v>
      </c>
      <c r="C170" s="15" t="s">
        <v>406</v>
      </c>
      <c r="D170" s="16" t="s">
        <v>407</v>
      </c>
      <c r="E170" s="15" t="s">
        <v>408</v>
      </c>
      <c r="F170" s="35">
        <v>603.2</v>
      </c>
      <c r="G170" s="15">
        <v>603.2</v>
      </c>
      <c r="H170" s="35"/>
      <c r="I170" s="62">
        <f t="shared" si="14"/>
        <v>603.2</v>
      </c>
      <c r="J170" s="107">
        <v>0</v>
      </c>
      <c r="K170" s="63">
        <f t="shared" si="17"/>
        <v>603.2</v>
      </c>
      <c r="L170" s="64">
        <f t="shared" si="18"/>
        <v>0</v>
      </c>
      <c r="M170" s="65">
        <v>0</v>
      </c>
      <c r="N170" s="66">
        <v>603</v>
      </c>
    </row>
    <row r="171" s="1" customFormat="1" ht="27" customHeight="1" spans="1:14">
      <c r="A171" s="14">
        <v>136</v>
      </c>
      <c r="B171" s="14" t="s">
        <v>400</v>
      </c>
      <c r="C171" s="15" t="s">
        <v>409</v>
      </c>
      <c r="D171" s="30" t="s">
        <v>410</v>
      </c>
      <c r="E171" s="15" t="s">
        <v>411</v>
      </c>
      <c r="F171" s="35">
        <v>389.02</v>
      </c>
      <c r="G171" s="35">
        <v>652.21</v>
      </c>
      <c r="H171" s="35"/>
      <c r="I171" s="62">
        <f t="shared" si="14"/>
        <v>652.21</v>
      </c>
      <c r="J171" s="104">
        <v>281.08</v>
      </c>
      <c r="K171" s="63">
        <f t="shared" si="17"/>
        <v>371.13</v>
      </c>
      <c r="L171" s="64">
        <f t="shared" si="18"/>
        <v>0.0482041333225552</v>
      </c>
      <c r="M171" s="65">
        <v>0</v>
      </c>
      <c r="N171" s="66">
        <v>371</v>
      </c>
    </row>
    <row r="172" s="1" customFormat="1" ht="27" customHeight="1" spans="1:14">
      <c r="A172" s="21">
        <v>137</v>
      </c>
      <c r="B172" s="14" t="s">
        <v>400</v>
      </c>
      <c r="C172" s="19" t="s">
        <v>412</v>
      </c>
      <c r="D172" s="16" t="s">
        <v>413</v>
      </c>
      <c r="E172" s="15" t="s">
        <v>414</v>
      </c>
      <c r="F172" s="37">
        <v>1486.37</v>
      </c>
      <c r="G172" s="14">
        <v>338.48</v>
      </c>
      <c r="H172" s="35"/>
      <c r="I172" s="62">
        <f t="shared" si="14"/>
        <v>338.48</v>
      </c>
      <c r="J172" s="113">
        <v>0</v>
      </c>
      <c r="K172" s="68">
        <f>I172+I173+I174</f>
        <v>1480.81</v>
      </c>
      <c r="L172" s="69">
        <f t="shared" si="18"/>
        <v>0.00375470181859924</v>
      </c>
      <c r="M172" s="70">
        <v>0</v>
      </c>
      <c r="N172" s="71">
        <v>1480</v>
      </c>
    </row>
    <row r="173" s="1" customFormat="1" ht="27" customHeight="1" spans="1:14">
      <c r="A173" s="25"/>
      <c r="B173" s="14" t="s">
        <v>400</v>
      </c>
      <c r="C173" s="23"/>
      <c r="D173" s="16" t="s">
        <v>413</v>
      </c>
      <c r="E173" s="15">
        <v>10957566</v>
      </c>
      <c r="F173" s="43"/>
      <c r="G173" s="35">
        <v>508.07</v>
      </c>
      <c r="H173" s="35"/>
      <c r="I173" s="62">
        <f t="shared" si="14"/>
        <v>508.07</v>
      </c>
      <c r="J173" s="114"/>
      <c r="K173" s="73"/>
      <c r="L173" s="74"/>
      <c r="M173" s="75"/>
      <c r="N173" s="76"/>
    </row>
    <row r="174" s="1" customFormat="1" ht="27" customHeight="1" spans="1:14">
      <c r="A174" s="29"/>
      <c r="B174" s="14" t="s">
        <v>400</v>
      </c>
      <c r="C174" s="27"/>
      <c r="D174" s="16" t="s">
        <v>413</v>
      </c>
      <c r="E174" s="108">
        <v>10957572</v>
      </c>
      <c r="F174" s="39"/>
      <c r="G174" s="35">
        <v>634.26</v>
      </c>
      <c r="H174" s="35"/>
      <c r="I174" s="62">
        <f t="shared" si="14"/>
        <v>634.26</v>
      </c>
      <c r="J174" s="115"/>
      <c r="K174" s="78"/>
      <c r="L174" s="79"/>
      <c r="M174" s="80"/>
      <c r="N174" s="81"/>
    </row>
    <row r="175" s="1" customFormat="1" ht="27" customHeight="1" spans="1:14">
      <c r="A175" s="21">
        <v>138</v>
      </c>
      <c r="B175" s="14" t="s">
        <v>400</v>
      </c>
      <c r="C175" s="21" t="s">
        <v>415</v>
      </c>
      <c r="D175" s="33" t="s">
        <v>416</v>
      </c>
      <c r="E175" s="108" t="s">
        <v>417</v>
      </c>
      <c r="F175" s="37">
        <v>3876.34</v>
      </c>
      <c r="G175" s="14">
        <v>1091.2</v>
      </c>
      <c r="H175" s="35"/>
      <c r="I175" s="62">
        <f t="shared" si="14"/>
        <v>1091.2</v>
      </c>
      <c r="J175" s="21">
        <v>0</v>
      </c>
      <c r="K175" s="68">
        <f>I175+I176+I177+I178</f>
        <v>3864.39</v>
      </c>
      <c r="L175" s="69">
        <f>ABS(K175-F175)/K175</f>
        <v>0.00309233798866075</v>
      </c>
      <c r="M175" s="70">
        <v>0</v>
      </c>
      <c r="N175" s="71">
        <v>3864</v>
      </c>
    </row>
    <row r="176" s="1" customFormat="1" ht="27" customHeight="1" spans="1:14">
      <c r="A176" s="25"/>
      <c r="B176" s="14" t="s">
        <v>400</v>
      </c>
      <c r="C176" s="25"/>
      <c r="D176" s="33" t="s">
        <v>416</v>
      </c>
      <c r="E176" s="44" t="s">
        <v>418</v>
      </c>
      <c r="F176" s="43"/>
      <c r="G176" s="35">
        <v>1075.33</v>
      </c>
      <c r="H176" s="35"/>
      <c r="I176" s="62">
        <f t="shared" si="14"/>
        <v>1075.33</v>
      </c>
      <c r="J176" s="25"/>
      <c r="K176" s="73"/>
      <c r="L176" s="74"/>
      <c r="M176" s="75"/>
      <c r="N176" s="76"/>
    </row>
    <row r="177" s="1" customFormat="1" ht="27" customHeight="1" spans="1:14">
      <c r="A177" s="25"/>
      <c r="B177" s="14" t="s">
        <v>400</v>
      </c>
      <c r="C177" s="25"/>
      <c r="D177" s="33" t="s">
        <v>416</v>
      </c>
      <c r="E177" s="44" t="s">
        <v>419</v>
      </c>
      <c r="F177" s="43"/>
      <c r="G177" s="14">
        <v>729.28</v>
      </c>
      <c r="H177" s="35"/>
      <c r="I177" s="62">
        <f t="shared" si="14"/>
        <v>729.28</v>
      </c>
      <c r="J177" s="25"/>
      <c r="K177" s="73"/>
      <c r="L177" s="74"/>
      <c r="M177" s="75"/>
      <c r="N177" s="76"/>
    </row>
    <row r="178" s="1" customFormat="1" ht="27" customHeight="1" spans="1:14">
      <c r="A178" s="29"/>
      <c r="B178" s="14" t="s">
        <v>400</v>
      </c>
      <c r="C178" s="29"/>
      <c r="D178" s="33" t="s">
        <v>416</v>
      </c>
      <c r="E178" s="14" t="s">
        <v>420</v>
      </c>
      <c r="F178" s="39"/>
      <c r="G178" s="14">
        <v>968.58</v>
      </c>
      <c r="H178" s="35"/>
      <c r="I178" s="62">
        <f t="shared" si="14"/>
        <v>968.58</v>
      </c>
      <c r="J178" s="29"/>
      <c r="K178" s="78"/>
      <c r="L178" s="79"/>
      <c r="M178" s="80"/>
      <c r="N178" s="81"/>
    </row>
    <row r="179" s="1" customFormat="1" ht="27" customHeight="1" spans="1:14">
      <c r="A179" s="14">
        <v>139</v>
      </c>
      <c r="B179" s="14" t="s">
        <v>400</v>
      </c>
      <c r="C179" s="14" t="s">
        <v>421</v>
      </c>
      <c r="D179" s="33" t="s">
        <v>422</v>
      </c>
      <c r="E179" s="14">
        <v>10765741</v>
      </c>
      <c r="F179" s="35">
        <v>339.73</v>
      </c>
      <c r="G179" s="35">
        <v>337.4</v>
      </c>
      <c r="H179" s="35"/>
      <c r="I179" s="62">
        <f t="shared" si="14"/>
        <v>337.4</v>
      </c>
      <c r="J179" s="14">
        <v>0</v>
      </c>
      <c r="K179" s="63">
        <f t="shared" si="17"/>
        <v>337.4</v>
      </c>
      <c r="L179" s="64">
        <f>ABS(K179-F179)/K179</f>
        <v>0.00690574985180807</v>
      </c>
      <c r="M179" s="65">
        <v>0</v>
      </c>
      <c r="N179" s="66">
        <v>337</v>
      </c>
    </row>
    <row r="180" s="1" customFormat="1" ht="27" customHeight="1" spans="1:14">
      <c r="A180" s="108">
        <v>140</v>
      </c>
      <c r="B180" s="108" t="s">
        <v>423</v>
      </c>
      <c r="C180" s="105" t="s">
        <v>424</v>
      </c>
      <c r="D180" s="14" t="s">
        <v>423</v>
      </c>
      <c r="E180" s="109" t="s">
        <v>425</v>
      </c>
      <c r="F180" s="35">
        <v>255.4</v>
      </c>
      <c r="G180" s="35">
        <v>477.58</v>
      </c>
      <c r="H180" s="35"/>
      <c r="I180" s="62">
        <f t="shared" si="14"/>
        <v>477.58</v>
      </c>
      <c r="J180" s="14">
        <v>222.18</v>
      </c>
      <c r="K180" s="63">
        <f t="shared" si="17"/>
        <v>255.4</v>
      </c>
      <c r="L180" s="64">
        <f>ABS(K180-F180)/K180</f>
        <v>0</v>
      </c>
      <c r="M180" s="65">
        <v>0</v>
      </c>
      <c r="N180" s="66">
        <v>255</v>
      </c>
    </row>
    <row r="181" s="1" customFormat="1" ht="27" customHeight="1" spans="1:14">
      <c r="A181" s="108">
        <v>141</v>
      </c>
      <c r="B181" s="108" t="s">
        <v>426</v>
      </c>
      <c r="C181" s="105" t="s">
        <v>427</v>
      </c>
      <c r="D181" s="14" t="s">
        <v>428</v>
      </c>
      <c r="E181" s="109" t="s">
        <v>429</v>
      </c>
      <c r="F181" s="35">
        <v>761.4</v>
      </c>
      <c r="G181" s="35">
        <v>814.51</v>
      </c>
      <c r="H181" s="35"/>
      <c r="I181" s="62">
        <f t="shared" si="14"/>
        <v>814.51</v>
      </c>
      <c r="J181" s="14">
        <v>0</v>
      </c>
      <c r="K181" s="63">
        <f t="shared" si="17"/>
        <v>814.51</v>
      </c>
      <c r="L181" s="64">
        <f>ABS(K181-F181)/K181</f>
        <v>0.0652048470859781</v>
      </c>
      <c r="M181" s="65">
        <v>0</v>
      </c>
      <c r="N181" s="66">
        <v>814</v>
      </c>
    </row>
    <row r="182" s="1" customFormat="1" ht="27" customHeight="1" spans="1:14">
      <c r="A182" s="108" t="s">
        <v>430</v>
      </c>
      <c r="B182" s="111"/>
      <c r="C182" s="111"/>
      <c r="D182" s="111"/>
      <c r="E182" s="62"/>
      <c r="F182" s="62">
        <f t="shared" ref="F182:K182" si="19">SUM(F4:F181)</f>
        <v>109480.985</v>
      </c>
      <c r="G182" s="62">
        <f t="shared" si="19"/>
        <v>114933.54</v>
      </c>
      <c r="H182" s="35">
        <f t="shared" si="19"/>
        <v>44.09</v>
      </c>
      <c r="I182" s="116">
        <f t="shared" si="19"/>
        <v>114977.63</v>
      </c>
      <c r="J182" s="14">
        <f t="shared" si="19"/>
        <v>5810.14</v>
      </c>
      <c r="K182" s="14">
        <f t="shared" si="19"/>
        <v>109167.49</v>
      </c>
      <c r="L182" s="117"/>
      <c r="M182" s="118">
        <f>SUM(M4:M181)</f>
        <v>866.2</v>
      </c>
      <c r="N182" s="119">
        <f>SUM(N4:N181)</f>
        <v>108185</v>
      </c>
    </row>
    <row r="183" s="1" customFormat="1" ht="69" customHeight="1" spans="1:14">
      <c r="A183" s="112" t="s">
        <v>431</v>
      </c>
      <c r="B183" s="112"/>
      <c r="C183" s="2"/>
      <c r="D183" s="2"/>
      <c r="E183" s="2"/>
      <c r="F183" s="2"/>
      <c r="G183" s="2"/>
      <c r="H183" s="2"/>
      <c r="I183" s="2"/>
      <c r="J183" s="2"/>
      <c r="K183" s="2"/>
      <c r="L183" s="4"/>
      <c r="M183" s="5"/>
      <c r="N183" s="6"/>
    </row>
  </sheetData>
  <autoFilter ref="A1:N183">
    <extLst/>
  </autoFilter>
  <mergeCells count="204">
    <mergeCell ref="A1:N1"/>
    <mergeCell ref="F2:J2"/>
    <mergeCell ref="A182:E182"/>
    <mergeCell ref="A183:N183"/>
    <mergeCell ref="A2:A3"/>
    <mergeCell ref="A5:A8"/>
    <mergeCell ref="A20:A21"/>
    <mergeCell ref="A28:A31"/>
    <mergeCell ref="A35:A36"/>
    <mergeCell ref="A48:A49"/>
    <mergeCell ref="A51:A52"/>
    <mergeCell ref="A56:A58"/>
    <mergeCell ref="A59:A60"/>
    <mergeCell ref="A71:A72"/>
    <mergeCell ref="A99:A101"/>
    <mergeCell ref="A108:A109"/>
    <mergeCell ref="A115:A117"/>
    <mergeCell ref="A118:A120"/>
    <mergeCell ref="A124:A125"/>
    <mergeCell ref="A131:A132"/>
    <mergeCell ref="A136:A141"/>
    <mergeCell ref="A142:A143"/>
    <mergeCell ref="A145:A146"/>
    <mergeCell ref="A149:A150"/>
    <mergeCell ref="A163:A164"/>
    <mergeCell ref="A172:A174"/>
    <mergeCell ref="A175:A178"/>
    <mergeCell ref="B2:B3"/>
    <mergeCell ref="B28:B31"/>
    <mergeCell ref="B35:B36"/>
    <mergeCell ref="B48:B49"/>
    <mergeCell ref="B51:B52"/>
    <mergeCell ref="B56:B58"/>
    <mergeCell ref="B59:B60"/>
    <mergeCell ref="C2:C3"/>
    <mergeCell ref="C5:C8"/>
    <mergeCell ref="C20:C21"/>
    <mergeCell ref="C28:C31"/>
    <mergeCell ref="C35:C36"/>
    <mergeCell ref="C48:C49"/>
    <mergeCell ref="C51:C52"/>
    <mergeCell ref="C56:C58"/>
    <mergeCell ref="C59:C60"/>
    <mergeCell ref="C71:C72"/>
    <mergeCell ref="C99:C101"/>
    <mergeCell ref="C108:C109"/>
    <mergeCell ref="C115:C117"/>
    <mergeCell ref="C118:C120"/>
    <mergeCell ref="C124:C125"/>
    <mergeCell ref="C131:C132"/>
    <mergeCell ref="C136:C141"/>
    <mergeCell ref="C142:C143"/>
    <mergeCell ref="C145:C146"/>
    <mergeCell ref="C149:C150"/>
    <mergeCell ref="C163:C164"/>
    <mergeCell ref="C172:C174"/>
    <mergeCell ref="C175:C178"/>
    <mergeCell ref="D2:D3"/>
    <mergeCell ref="D5:D8"/>
    <mergeCell ref="D20:D21"/>
    <mergeCell ref="D28:D31"/>
    <mergeCell ref="D35:D36"/>
    <mergeCell ref="D48:D49"/>
    <mergeCell ref="D51:D52"/>
    <mergeCell ref="D56:D58"/>
    <mergeCell ref="D59:D60"/>
    <mergeCell ref="D71:D72"/>
    <mergeCell ref="D124:D125"/>
    <mergeCell ref="D131:D132"/>
    <mergeCell ref="D136:D141"/>
    <mergeCell ref="D142:D143"/>
    <mergeCell ref="D145:D146"/>
    <mergeCell ref="D149:D150"/>
    <mergeCell ref="D163:D164"/>
    <mergeCell ref="E2:E3"/>
    <mergeCell ref="F5:F8"/>
    <mergeCell ref="F20:F21"/>
    <mergeCell ref="F28:F31"/>
    <mergeCell ref="F35:F36"/>
    <mergeCell ref="F48:F49"/>
    <mergeCell ref="F51:F52"/>
    <mergeCell ref="F56:F58"/>
    <mergeCell ref="F59:F60"/>
    <mergeCell ref="F71:F72"/>
    <mergeCell ref="F99:F101"/>
    <mergeCell ref="F108:F109"/>
    <mergeCell ref="F115:F117"/>
    <mergeCell ref="F118:F120"/>
    <mergeCell ref="F124:F125"/>
    <mergeCell ref="F131:F132"/>
    <mergeCell ref="F136:F141"/>
    <mergeCell ref="F142:F143"/>
    <mergeCell ref="F145:F146"/>
    <mergeCell ref="F149:F150"/>
    <mergeCell ref="F163:F164"/>
    <mergeCell ref="F172:F174"/>
    <mergeCell ref="F175:F178"/>
    <mergeCell ref="J5:J8"/>
    <mergeCell ref="J20:J21"/>
    <mergeCell ref="J35:J36"/>
    <mergeCell ref="J48:J49"/>
    <mergeCell ref="J51:J52"/>
    <mergeCell ref="J56:J58"/>
    <mergeCell ref="J59:J60"/>
    <mergeCell ref="J118:J120"/>
    <mergeCell ref="J131:J132"/>
    <mergeCell ref="J136:J141"/>
    <mergeCell ref="J142:J143"/>
    <mergeCell ref="J145:J146"/>
    <mergeCell ref="J149:J150"/>
    <mergeCell ref="J172:J174"/>
    <mergeCell ref="J175:J178"/>
    <mergeCell ref="K2:K3"/>
    <mergeCell ref="K5:K8"/>
    <mergeCell ref="K20:K21"/>
    <mergeCell ref="K28:K31"/>
    <mergeCell ref="K35:K36"/>
    <mergeCell ref="K48:K49"/>
    <mergeCell ref="K51:K52"/>
    <mergeCell ref="K56:K58"/>
    <mergeCell ref="K59:K60"/>
    <mergeCell ref="K71:K72"/>
    <mergeCell ref="K99:K101"/>
    <mergeCell ref="K108:K109"/>
    <mergeCell ref="K115:K117"/>
    <mergeCell ref="K118:K120"/>
    <mergeCell ref="K124:K125"/>
    <mergeCell ref="K131:K132"/>
    <mergeCell ref="K136:K141"/>
    <mergeCell ref="K142:K143"/>
    <mergeCell ref="K145:K146"/>
    <mergeCell ref="K149:K150"/>
    <mergeCell ref="K163:K164"/>
    <mergeCell ref="K172:K174"/>
    <mergeCell ref="K175:K178"/>
    <mergeCell ref="L2:L3"/>
    <mergeCell ref="L5:L8"/>
    <mergeCell ref="L20:L21"/>
    <mergeCell ref="L28:L31"/>
    <mergeCell ref="L35:L36"/>
    <mergeCell ref="L48:L49"/>
    <mergeCell ref="L51:L52"/>
    <mergeCell ref="L56:L58"/>
    <mergeCell ref="L59:L60"/>
    <mergeCell ref="L71:L72"/>
    <mergeCell ref="L99:L101"/>
    <mergeCell ref="L108:L109"/>
    <mergeCell ref="L115:L117"/>
    <mergeCell ref="L118:L120"/>
    <mergeCell ref="L124:L125"/>
    <mergeCell ref="L131:L132"/>
    <mergeCell ref="L136:L141"/>
    <mergeCell ref="L142:L143"/>
    <mergeCell ref="L145:L146"/>
    <mergeCell ref="L149:L150"/>
    <mergeCell ref="L163:L164"/>
    <mergeCell ref="L172:L174"/>
    <mergeCell ref="L175:L178"/>
    <mergeCell ref="M2:M3"/>
    <mergeCell ref="M5:M8"/>
    <mergeCell ref="M20:M21"/>
    <mergeCell ref="M28:M31"/>
    <mergeCell ref="M35:M36"/>
    <mergeCell ref="M48:M49"/>
    <mergeCell ref="M51:M52"/>
    <mergeCell ref="M56:M58"/>
    <mergeCell ref="M59:M60"/>
    <mergeCell ref="M71:M72"/>
    <mergeCell ref="M99:M101"/>
    <mergeCell ref="M108:M109"/>
    <mergeCell ref="M115:M117"/>
    <mergeCell ref="M118:M120"/>
    <mergeCell ref="M124:M125"/>
    <mergeCell ref="M131:M132"/>
    <mergeCell ref="M136:M141"/>
    <mergeCell ref="M142:M143"/>
    <mergeCell ref="M145:M146"/>
    <mergeCell ref="M149:M150"/>
    <mergeCell ref="M163:M164"/>
    <mergeCell ref="M172:M174"/>
    <mergeCell ref="M175:M178"/>
    <mergeCell ref="N2:N3"/>
    <mergeCell ref="N5:N8"/>
    <mergeCell ref="N20:N21"/>
    <mergeCell ref="N28:N31"/>
    <mergeCell ref="N35:N36"/>
    <mergeCell ref="N48:N49"/>
    <mergeCell ref="N51:N52"/>
    <mergeCell ref="N56:N58"/>
    <mergeCell ref="N59:N60"/>
    <mergeCell ref="N71:N72"/>
    <mergeCell ref="N99:N101"/>
    <mergeCell ref="N108:N109"/>
    <mergeCell ref="N115:N117"/>
    <mergeCell ref="N118:N120"/>
    <mergeCell ref="N124:N125"/>
    <mergeCell ref="N131:N132"/>
    <mergeCell ref="N136:N141"/>
    <mergeCell ref="N142:N143"/>
    <mergeCell ref="N145:N146"/>
    <mergeCell ref="N149:N150"/>
    <mergeCell ref="N163:N164"/>
    <mergeCell ref="N172:N174"/>
    <mergeCell ref="N175:N178"/>
  </mergeCells>
  <pageMargins left="0.75" right="0.75" top="1" bottom="1" header="0.5" footer="0.5"/>
  <pageSetup paperSize="9" orientation="landscape"/>
  <headerFooter/>
  <ignoredErrors>
    <ignoredError sqref="I140:I14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真实梦境</cp:lastModifiedBy>
  <dcterms:created xsi:type="dcterms:W3CDTF">2024-10-11T07:55:00Z</dcterms:created>
  <dcterms:modified xsi:type="dcterms:W3CDTF">2024-11-14T05:05:51Z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6CD0A189D1694338BDC17532B7794102</vt:lpwstr>
  </property>
  <property fmtid="{D5CDD505-2E9C-101B-9397-08002B2CF9AE}" pid="3" name="KSOProductBuildVer">
    <vt:lpwstr>2052-11.8.2.11542</vt:lpwstr>
  </property>
  <property fmtid="{D5CDD505-2E9C-101B-9397-08002B2CF9AE}" pid="4" name="KSOReadingLayout">
    <vt:bool>true</vt:bool>
  </property>
</Properties>
</file>